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365" tabRatio="859" activeTab="2"/>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externalReferences>
    <externalReference r:id="rId13"/>
    <externalReference r:id="rId14"/>
  </externalReferences>
  <definedNames>
    <definedName name="Source_Types">'[1]WRP1a BL Licences'!$C$1100:$C$1103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 i="10" l="1"/>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l="1"/>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I13" i="5" l="1"/>
  <c r="I56" i="10"/>
  <c r="H10" i="11"/>
  <c r="I325" i="13" l="1"/>
  <c r="I312" i="13"/>
  <c r="CY311" i="13"/>
  <c r="CX311" i="13"/>
  <c r="CW311" i="13"/>
  <c r="CV311" i="13"/>
  <c r="CU311" i="13"/>
  <c r="CT311" i="13"/>
  <c r="CS311" i="13"/>
  <c r="CR311" i="13"/>
  <c r="CQ311" i="13"/>
  <c r="CP311" i="13"/>
  <c r="CO311" i="13"/>
  <c r="CN311" i="13"/>
  <c r="CM311" i="13"/>
  <c r="CL311" i="13"/>
  <c r="CK311" i="13"/>
  <c r="CJ311" i="13"/>
  <c r="CI311" i="13"/>
  <c r="CH311" i="13"/>
  <c r="CG311" i="13"/>
  <c r="CF311" i="13"/>
  <c r="CE311" i="13"/>
  <c r="CD311" i="13"/>
  <c r="CC311" i="13"/>
  <c r="CB311" i="13"/>
  <c r="CA311" i="13"/>
  <c r="BZ311" i="13"/>
  <c r="BY311" i="13"/>
  <c r="BX311" i="13"/>
  <c r="BW311" i="13"/>
  <c r="BV311" i="13"/>
  <c r="BU311" i="13"/>
  <c r="BT311" i="13"/>
  <c r="BS311" i="13"/>
  <c r="BR311" i="13"/>
  <c r="BQ311" i="13"/>
  <c r="BP311" i="13"/>
  <c r="BO311" i="13"/>
  <c r="BN311" i="13"/>
  <c r="BM311" i="13"/>
  <c r="BL311" i="13"/>
  <c r="BK311" i="13"/>
  <c r="BJ311" i="13"/>
  <c r="BI311" i="13"/>
  <c r="BH311" i="13"/>
  <c r="BG311" i="13"/>
  <c r="BF311" i="13"/>
  <c r="BE311" i="13"/>
  <c r="BD311" i="13"/>
  <c r="BC311" i="13"/>
  <c r="BB311" i="13"/>
  <c r="BA311" i="13"/>
  <c r="AZ311" i="13"/>
  <c r="AY311" i="13"/>
  <c r="AX311" i="13"/>
  <c r="AW311" i="13"/>
  <c r="AV311" i="13"/>
  <c r="AU311" i="13"/>
  <c r="AT311" i="13"/>
  <c r="AS311" i="13"/>
  <c r="AR311" i="13"/>
  <c r="AQ311" i="13"/>
  <c r="AP311" i="13"/>
  <c r="AO311" i="13"/>
  <c r="AN311" i="13"/>
  <c r="AM311" i="13"/>
  <c r="AL311" i="13"/>
  <c r="AK311" i="13"/>
  <c r="AJ311" i="13"/>
  <c r="AI311" i="13"/>
  <c r="AH311" i="13"/>
  <c r="AG311" i="13"/>
  <c r="AF311" i="13"/>
  <c r="AE311" i="13"/>
  <c r="AD311" i="13"/>
  <c r="AC311" i="13"/>
  <c r="AB311" i="13"/>
  <c r="AA311" i="13"/>
  <c r="Z311" i="13"/>
  <c r="Y311" i="13"/>
  <c r="X311" i="13"/>
  <c r="I299" i="13"/>
  <c r="DW298" i="13"/>
  <c r="DV298" i="13"/>
  <c r="DU298" i="13"/>
  <c r="DT298" i="13"/>
  <c r="DS298" i="13"/>
  <c r="DR298" i="13"/>
  <c r="DQ298" i="13"/>
  <c r="DP298" i="13"/>
  <c r="DO298" i="13"/>
  <c r="DN298" i="13"/>
  <c r="DM298" i="13"/>
  <c r="DL298" i="13"/>
  <c r="DK298" i="13"/>
  <c r="DJ298" i="13"/>
  <c r="DI298" i="13"/>
  <c r="DH298" i="13"/>
  <c r="DG298" i="13"/>
  <c r="DF298" i="13"/>
  <c r="DE298" i="13"/>
  <c r="DD298" i="13"/>
  <c r="DC298" i="13"/>
  <c r="DB298" i="13"/>
  <c r="DA298" i="13"/>
  <c r="CZ298" i="13"/>
  <c r="CY298" i="13"/>
  <c r="CX298" i="13"/>
  <c r="CW298" i="13"/>
  <c r="CV298" i="13"/>
  <c r="CU298" i="13"/>
  <c r="CT298" i="13"/>
  <c r="CS298" i="13"/>
  <c r="CR298" i="13"/>
  <c r="CQ298" i="13"/>
  <c r="CP298" i="13"/>
  <c r="CO298" i="13"/>
  <c r="CN298" i="13"/>
  <c r="CM298" i="13"/>
  <c r="CL298" i="13"/>
  <c r="CK298" i="13"/>
  <c r="CJ298" i="13"/>
  <c r="CI298" i="13"/>
  <c r="CH298" i="13"/>
  <c r="CG298" i="13"/>
  <c r="CF298" i="13"/>
  <c r="CE298" i="13"/>
  <c r="CD298" i="13"/>
  <c r="CC298" i="13"/>
  <c r="CB298" i="13"/>
  <c r="CA298" i="13"/>
  <c r="BZ298" i="13"/>
  <c r="BY298" i="13"/>
  <c r="BX298" i="13"/>
  <c r="BW298" i="13"/>
  <c r="BV298" i="13"/>
  <c r="BU298" i="13"/>
  <c r="BT298" i="13"/>
  <c r="BS298" i="13"/>
  <c r="BR298" i="13"/>
  <c r="BQ298" i="13"/>
  <c r="BP298" i="13"/>
  <c r="BO298" i="13"/>
  <c r="BN298" i="13"/>
  <c r="BM298" i="13"/>
  <c r="BL298" i="13"/>
  <c r="BK298" i="13"/>
  <c r="BJ298" i="13"/>
  <c r="BI298" i="13"/>
  <c r="BH298" i="13"/>
  <c r="BG298" i="13"/>
  <c r="BF298" i="13"/>
  <c r="BE298" i="13"/>
  <c r="BD298" i="13"/>
  <c r="BC298" i="13"/>
  <c r="BB298" i="13"/>
  <c r="BA298" i="13"/>
  <c r="AZ298" i="13"/>
  <c r="AY298" i="13"/>
  <c r="AX298" i="13"/>
  <c r="AW298" i="13"/>
  <c r="AV298" i="13"/>
  <c r="AU298" i="13"/>
  <c r="AT298" i="13"/>
  <c r="AS298" i="13"/>
  <c r="AR298" i="13"/>
  <c r="AQ298" i="13"/>
  <c r="AP298" i="13"/>
  <c r="AO298" i="13"/>
  <c r="AN298" i="13"/>
  <c r="AM298" i="13"/>
  <c r="AL298" i="13"/>
  <c r="AK298" i="13"/>
  <c r="AJ298" i="13"/>
  <c r="AI298" i="13"/>
  <c r="AH298" i="13"/>
  <c r="AG298" i="13"/>
  <c r="AF298" i="13"/>
  <c r="AE298" i="13"/>
  <c r="AD298" i="13"/>
  <c r="AC298" i="13"/>
  <c r="AB298" i="13"/>
  <c r="AA298" i="13"/>
  <c r="Z298" i="13"/>
  <c r="Y298" i="13"/>
  <c r="X298" i="13"/>
  <c r="I286" i="13"/>
  <c r="DW285" i="13"/>
  <c r="DV285" i="13"/>
  <c r="DU285" i="13"/>
  <c r="DT285" i="13"/>
  <c r="DS285" i="13"/>
  <c r="DR285" i="13"/>
  <c r="DQ285" i="13"/>
  <c r="DP285" i="13"/>
  <c r="DO285" i="13"/>
  <c r="DN285" i="13"/>
  <c r="DM285" i="13"/>
  <c r="DL285" i="13"/>
  <c r="DK285" i="13"/>
  <c r="DJ285" i="13"/>
  <c r="DI285" i="13"/>
  <c r="DH285" i="13"/>
  <c r="DG285" i="13"/>
  <c r="DF285" i="13"/>
  <c r="DE285" i="13"/>
  <c r="DD285" i="13"/>
  <c r="DC285" i="13"/>
  <c r="DB285" i="13"/>
  <c r="DA285" i="13"/>
  <c r="CZ285" i="13"/>
  <c r="CY285" i="13"/>
  <c r="CX285" i="13"/>
  <c r="CW285" i="13"/>
  <c r="CV285" i="13"/>
  <c r="CU285" i="13"/>
  <c r="CT285" i="13"/>
  <c r="CS285" i="13"/>
  <c r="CR285" i="13"/>
  <c r="CQ285" i="13"/>
  <c r="CP285" i="13"/>
  <c r="CO285" i="13"/>
  <c r="CN285" i="13"/>
  <c r="CM285" i="13"/>
  <c r="CL285" i="13"/>
  <c r="CK285" i="13"/>
  <c r="CJ285" i="13"/>
  <c r="CI285" i="13"/>
  <c r="CH285" i="13"/>
  <c r="CG285" i="13"/>
  <c r="CF285" i="13"/>
  <c r="CE285" i="13"/>
  <c r="CD285" i="13"/>
  <c r="CC285" i="13"/>
  <c r="CB285" i="13"/>
  <c r="CA285" i="13"/>
  <c r="BZ285" i="13"/>
  <c r="BY285" i="13"/>
  <c r="BX285" i="13"/>
  <c r="BW285" i="13"/>
  <c r="BV285" i="13"/>
  <c r="BU285" i="13"/>
  <c r="BT285" i="13"/>
  <c r="BS285" i="13"/>
  <c r="BR285" i="13"/>
  <c r="BQ285" i="13"/>
  <c r="BP285" i="13"/>
  <c r="BO285" i="13"/>
  <c r="BN285" i="13"/>
  <c r="BM285" i="13"/>
  <c r="BL285" i="13"/>
  <c r="BK285" i="13"/>
  <c r="BJ285" i="13"/>
  <c r="BI285" i="13"/>
  <c r="BH285" i="13"/>
  <c r="BG285" i="13"/>
  <c r="BF285" i="13"/>
  <c r="BE285" i="13"/>
  <c r="BD285" i="13"/>
  <c r="BC285" i="13"/>
  <c r="BB285" i="13"/>
  <c r="BA285" i="13"/>
  <c r="AZ285" i="13"/>
  <c r="AY285" i="13"/>
  <c r="AX285" i="13"/>
  <c r="AW285" i="13"/>
  <c r="AV285" i="13"/>
  <c r="AU285" i="13"/>
  <c r="AT285" i="13"/>
  <c r="AS285" i="13"/>
  <c r="AR285" i="13"/>
  <c r="AQ285" i="13"/>
  <c r="AP285" i="13"/>
  <c r="AO285" i="13"/>
  <c r="AN285" i="13"/>
  <c r="AM285" i="13"/>
  <c r="AL285" i="13"/>
  <c r="AK285" i="13"/>
  <c r="AJ285" i="13"/>
  <c r="AI285" i="13"/>
  <c r="AH285" i="13"/>
  <c r="AG285" i="13"/>
  <c r="AF285" i="13"/>
  <c r="AE285" i="13"/>
  <c r="AD285" i="13"/>
  <c r="AC285" i="13"/>
  <c r="AB285" i="13"/>
  <c r="AA285" i="13"/>
  <c r="Z285" i="13"/>
  <c r="Y285" i="13"/>
  <c r="X285" i="13"/>
  <c r="I273" i="13"/>
  <c r="DW272" i="13"/>
  <c r="DV272" i="13"/>
  <c r="DU272" i="13"/>
  <c r="DT272" i="13"/>
  <c r="DS272" i="13"/>
  <c r="DR272" i="13"/>
  <c r="DQ272" i="13"/>
  <c r="DP272" i="13"/>
  <c r="DO272" i="13"/>
  <c r="DN272" i="13"/>
  <c r="DM272" i="13"/>
  <c r="DL272" i="13"/>
  <c r="DK272" i="13"/>
  <c r="DJ272" i="13"/>
  <c r="DI272" i="13"/>
  <c r="DH272" i="13"/>
  <c r="DG272" i="13"/>
  <c r="DF272" i="13"/>
  <c r="DE272" i="13"/>
  <c r="DD272" i="13"/>
  <c r="DC272" i="13"/>
  <c r="DB272" i="13"/>
  <c r="DA272" i="13"/>
  <c r="CZ272" i="13"/>
  <c r="CY272" i="13"/>
  <c r="CX272" i="13"/>
  <c r="CW272" i="13"/>
  <c r="CV272" i="13"/>
  <c r="CU272" i="13"/>
  <c r="CT272" i="13"/>
  <c r="CS272" i="13"/>
  <c r="CR272" i="13"/>
  <c r="CQ272" i="13"/>
  <c r="CP272" i="13"/>
  <c r="CO272" i="13"/>
  <c r="CN272" i="13"/>
  <c r="CM272" i="13"/>
  <c r="CL272" i="13"/>
  <c r="CK272" i="13"/>
  <c r="CJ272" i="13"/>
  <c r="CI272" i="13"/>
  <c r="CH272" i="13"/>
  <c r="CG272" i="13"/>
  <c r="CF272" i="13"/>
  <c r="CE272" i="13"/>
  <c r="CD272" i="13"/>
  <c r="CC272" i="13"/>
  <c r="CB272" i="13"/>
  <c r="CA272" i="13"/>
  <c r="BZ272" i="13"/>
  <c r="BY272" i="13"/>
  <c r="BX272" i="13"/>
  <c r="BW272" i="13"/>
  <c r="BV272" i="13"/>
  <c r="BU272" i="13"/>
  <c r="BT272" i="13"/>
  <c r="BS272" i="13"/>
  <c r="BR272" i="13"/>
  <c r="BQ272" i="13"/>
  <c r="BP272" i="13"/>
  <c r="BO272" i="13"/>
  <c r="BN272" i="13"/>
  <c r="BM272" i="13"/>
  <c r="BL272" i="13"/>
  <c r="BK272" i="13"/>
  <c r="BJ272" i="13"/>
  <c r="BI272" i="13"/>
  <c r="BH272" i="13"/>
  <c r="BG272" i="13"/>
  <c r="BF272" i="13"/>
  <c r="BE272" i="13"/>
  <c r="BD272" i="13"/>
  <c r="BC272" i="13"/>
  <c r="BB272" i="13"/>
  <c r="BA272" i="13"/>
  <c r="AZ272" i="13"/>
  <c r="AY272" i="13"/>
  <c r="AX272" i="13"/>
  <c r="AW272" i="13"/>
  <c r="AV272" i="13"/>
  <c r="AU272" i="13"/>
  <c r="AT272" i="13"/>
  <c r="AS272" i="13"/>
  <c r="AR272" i="13"/>
  <c r="AQ272" i="13"/>
  <c r="AP272" i="13"/>
  <c r="AO272" i="13"/>
  <c r="AN272" i="13"/>
  <c r="AM272" i="13"/>
  <c r="AL272" i="13"/>
  <c r="AK272" i="13"/>
  <c r="AJ272" i="13"/>
  <c r="AI272" i="13"/>
  <c r="AH272" i="13"/>
  <c r="AG272" i="13"/>
  <c r="AF272" i="13"/>
  <c r="AE272" i="13"/>
  <c r="AD272" i="13"/>
  <c r="AC272" i="13"/>
  <c r="AB272" i="13"/>
  <c r="AA272" i="13"/>
  <c r="Z272" i="13"/>
  <c r="Y272" i="13"/>
  <c r="X272" i="13"/>
  <c r="I260" i="13"/>
  <c r="CY257" i="13"/>
  <c r="CX257" i="13"/>
  <c r="CW257" i="13"/>
  <c r="CV257" i="13"/>
  <c r="CU257" i="13"/>
  <c r="CT257" i="13"/>
  <c r="CS257" i="13"/>
  <c r="CR257" i="13"/>
  <c r="CQ257" i="13"/>
  <c r="CP257" i="13"/>
  <c r="CO257" i="13"/>
  <c r="CN257" i="13"/>
  <c r="CM257" i="13"/>
  <c r="CL257" i="13"/>
  <c r="CK257" i="13"/>
  <c r="CJ257" i="13"/>
  <c r="CI257" i="13"/>
  <c r="CH257" i="13"/>
  <c r="CG257" i="13"/>
  <c r="CF257" i="13"/>
  <c r="CE257" i="13"/>
  <c r="CD257" i="13"/>
  <c r="CC257" i="13"/>
  <c r="CB257" i="13"/>
  <c r="CA257" i="13"/>
  <c r="BZ257" i="13"/>
  <c r="BY257" i="13"/>
  <c r="BX257" i="13"/>
  <c r="BW257" i="13"/>
  <c r="BV257" i="13"/>
  <c r="BU257" i="13"/>
  <c r="BT257" i="13"/>
  <c r="BS257" i="13"/>
  <c r="BR257" i="13"/>
  <c r="BQ257" i="13"/>
  <c r="BP257" i="13"/>
  <c r="BO257" i="13"/>
  <c r="BN257" i="13"/>
  <c r="BM257" i="13"/>
  <c r="BL257" i="13"/>
  <c r="BK257" i="13"/>
  <c r="BJ257" i="13"/>
  <c r="BI257" i="13"/>
  <c r="BH257" i="13"/>
  <c r="BG257" i="13"/>
  <c r="BF257" i="13"/>
  <c r="BE257" i="13"/>
  <c r="BD257" i="13"/>
  <c r="BC257" i="13"/>
  <c r="BB257" i="13"/>
  <c r="BA257" i="13"/>
  <c r="AZ257" i="13"/>
  <c r="AY257" i="13"/>
  <c r="AX257" i="13"/>
  <c r="AW257" i="13"/>
  <c r="AV257" i="13"/>
  <c r="AU257" i="13"/>
  <c r="AT257" i="13"/>
  <c r="AS257" i="13"/>
  <c r="AR257" i="13"/>
  <c r="AQ257" i="13"/>
  <c r="AP257" i="13"/>
  <c r="AO257" i="13"/>
  <c r="AN257" i="13"/>
  <c r="AM257" i="13"/>
  <c r="AL257" i="13"/>
  <c r="AK257" i="13"/>
  <c r="AJ257" i="13"/>
  <c r="AI257" i="13"/>
  <c r="AH257" i="13"/>
  <c r="AG257" i="13"/>
  <c r="AF257" i="13"/>
  <c r="AE257" i="13"/>
  <c r="AD257" i="13"/>
  <c r="AC257" i="13"/>
  <c r="AB257" i="13"/>
  <c r="AA257" i="13"/>
  <c r="Z257" i="13"/>
  <c r="Y257" i="13"/>
  <c r="X257" i="13"/>
  <c r="I245" i="13"/>
  <c r="CY244" i="13"/>
  <c r="CX244" i="13"/>
  <c r="CW244" i="13"/>
  <c r="CV244" i="13"/>
  <c r="CU244" i="13"/>
  <c r="CT244" i="13"/>
  <c r="CS244" i="13"/>
  <c r="CR244" i="13"/>
  <c r="CQ244" i="13"/>
  <c r="CP244" i="13"/>
  <c r="CO244" i="13"/>
  <c r="CN244" i="13"/>
  <c r="CM244" i="13"/>
  <c r="CL244" i="13"/>
  <c r="CK244" i="13"/>
  <c r="CJ244" i="13"/>
  <c r="CI244" i="13"/>
  <c r="CH244" i="13"/>
  <c r="CG244" i="13"/>
  <c r="CF244" i="13"/>
  <c r="CE244" i="13"/>
  <c r="CD244" i="13"/>
  <c r="CC244" i="13"/>
  <c r="CB244" i="13"/>
  <c r="CA244" i="13"/>
  <c r="BZ244" i="13"/>
  <c r="BY244" i="13"/>
  <c r="BX244" i="13"/>
  <c r="BW244" i="13"/>
  <c r="BV244" i="13"/>
  <c r="BU244" i="13"/>
  <c r="BT244" i="13"/>
  <c r="BS244" i="13"/>
  <c r="BR244" i="13"/>
  <c r="BQ244" i="13"/>
  <c r="BP244" i="13"/>
  <c r="BO244" i="13"/>
  <c r="BN244" i="13"/>
  <c r="BM244" i="13"/>
  <c r="BL244" i="13"/>
  <c r="BK244" i="13"/>
  <c r="BJ244" i="13"/>
  <c r="BI244" i="13"/>
  <c r="BH244" i="13"/>
  <c r="BG244" i="13"/>
  <c r="BF244" i="13"/>
  <c r="BE244" i="13"/>
  <c r="BD244" i="13"/>
  <c r="BC244" i="13"/>
  <c r="BB244" i="13"/>
  <c r="BA244" i="13"/>
  <c r="AZ244" i="13"/>
  <c r="AY244" i="13"/>
  <c r="AX244" i="13"/>
  <c r="AW244" i="13"/>
  <c r="AV244" i="13"/>
  <c r="AU244" i="13"/>
  <c r="AT244" i="13"/>
  <c r="AS244" i="13"/>
  <c r="AR244" i="13"/>
  <c r="AQ244" i="13"/>
  <c r="AP244" i="13"/>
  <c r="AO244" i="13"/>
  <c r="AN244" i="13"/>
  <c r="AM244" i="13"/>
  <c r="AL244" i="13"/>
  <c r="AK244" i="13"/>
  <c r="AJ244" i="13"/>
  <c r="AI244" i="13"/>
  <c r="AH244" i="13"/>
  <c r="AG244" i="13"/>
  <c r="AF244" i="13"/>
  <c r="AE244" i="13"/>
  <c r="AD244" i="13"/>
  <c r="AC244" i="13"/>
  <c r="AB244" i="13"/>
  <c r="AA244" i="13"/>
  <c r="Z244" i="13"/>
  <c r="Y244" i="13"/>
  <c r="X244" i="13"/>
  <c r="I232" i="13"/>
  <c r="DW231" i="13"/>
  <c r="DV231" i="13"/>
  <c r="DU231" i="13"/>
  <c r="DT231" i="13"/>
  <c r="DS231" i="13"/>
  <c r="DR231" i="13"/>
  <c r="DQ231" i="13"/>
  <c r="DP231" i="13"/>
  <c r="DO231" i="13"/>
  <c r="DN231" i="13"/>
  <c r="DM231" i="13"/>
  <c r="DL231" i="13"/>
  <c r="DK231" i="13"/>
  <c r="DJ231" i="13"/>
  <c r="DI231" i="13"/>
  <c r="DH231" i="13"/>
  <c r="DG231" i="13"/>
  <c r="DF231" i="13"/>
  <c r="DE231" i="13"/>
  <c r="DD231" i="13"/>
  <c r="DC231" i="13"/>
  <c r="DB231" i="13"/>
  <c r="DA231" i="13"/>
  <c r="CZ231" i="13"/>
  <c r="CY229" i="13"/>
  <c r="CX229" i="13"/>
  <c r="CW229" i="13"/>
  <c r="CV229" i="13"/>
  <c r="CU229" i="13"/>
  <c r="CT229" i="13"/>
  <c r="CS229" i="13"/>
  <c r="CR229" i="13"/>
  <c r="CQ229" i="13"/>
  <c r="CP229" i="13"/>
  <c r="CO229" i="13"/>
  <c r="CN229" i="13"/>
  <c r="CM229" i="13"/>
  <c r="CL229" i="13"/>
  <c r="CK229" i="13"/>
  <c r="CJ229" i="13"/>
  <c r="CI229" i="13"/>
  <c r="CH229" i="13"/>
  <c r="CG229" i="13"/>
  <c r="CF229" i="13"/>
  <c r="CE229" i="13"/>
  <c r="CD229" i="13"/>
  <c r="CC229" i="13"/>
  <c r="CB229" i="13"/>
  <c r="CA229" i="13"/>
  <c r="BZ229" i="13"/>
  <c r="BY229" i="13"/>
  <c r="BX229" i="13"/>
  <c r="BW229" i="13"/>
  <c r="BV229" i="13"/>
  <c r="BU229" i="13"/>
  <c r="BT229" i="13"/>
  <c r="BS229" i="13"/>
  <c r="BR229" i="13"/>
  <c r="BQ229" i="13"/>
  <c r="BP229" i="13"/>
  <c r="BO229" i="13"/>
  <c r="BN229" i="13"/>
  <c r="BM229" i="13"/>
  <c r="BL229" i="13"/>
  <c r="BK229" i="13"/>
  <c r="BJ229" i="13"/>
  <c r="BI229" i="13"/>
  <c r="BH229" i="13"/>
  <c r="BG229" i="13"/>
  <c r="BF229" i="13"/>
  <c r="BE229" i="13"/>
  <c r="BD229" i="13"/>
  <c r="BC229" i="13"/>
  <c r="BB229" i="13"/>
  <c r="BA229" i="13"/>
  <c r="AZ229" i="13"/>
  <c r="AY229" i="13"/>
  <c r="AX229" i="13"/>
  <c r="AW229" i="13"/>
  <c r="AV229" i="13"/>
  <c r="AU229" i="13"/>
  <c r="AT229" i="13"/>
  <c r="AS229" i="13"/>
  <c r="AR229" i="13"/>
  <c r="AQ229" i="13"/>
  <c r="AP229" i="13"/>
  <c r="AO229" i="13"/>
  <c r="AN229" i="13"/>
  <c r="AM229" i="13"/>
  <c r="AL229" i="13"/>
  <c r="AK229" i="13"/>
  <c r="AJ229" i="13"/>
  <c r="AI229" i="13"/>
  <c r="AH229" i="13"/>
  <c r="AG229" i="13"/>
  <c r="AF229" i="13"/>
  <c r="AE229" i="13"/>
  <c r="AD229" i="13"/>
  <c r="AC229" i="13"/>
  <c r="AB229" i="13"/>
  <c r="AA229" i="13"/>
  <c r="Z229" i="13"/>
  <c r="Y229" i="13"/>
  <c r="X229" i="13"/>
  <c r="CY228" i="13"/>
  <c r="CX228" i="13"/>
  <c r="CW228" i="13"/>
  <c r="CV228" i="13"/>
  <c r="CU228" i="13"/>
  <c r="CT228" i="13"/>
  <c r="CS228" i="13"/>
  <c r="CR228" i="13"/>
  <c r="CQ228" i="13"/>
  <c r="CP228" i="13"/>
  <c r="CO228" i="13"/>
  <c r="CN228" i="13"/>
  <c r="CM228" i="13"/>
  <c r="CL228" i="13"/>
  <c r="CK228" i="13"/>
  <c r="CJ228" i="13"/>
  <c r="CI228" i="13"/>
  <c r="CH228" i="13"/>
  <c r="CG228" i="13"/>
  <c r="CF228" i="13"/>
  <c r="CE228" i="13"/>
  <c r="CD228" i="13"/>
  <c r="CC228" i="13"/>
  <c r="CB228" i="13"/>
  <c r="CA228" i="13"/>
  <c r="BZ228" i="13"/>
  <c r="BY228" i="13"/>
  <c r="BX228" i="13"/>
  <c r="BW228" i="13"/>
  <c r="BV228" i="13"/>
  <c r="BU228" i="13"/>
  <c r="BT228" i="13"/>
  <c r="BS228" i="13"/>
  <c r="BR228" i="13"/>
  <c r="BQ228" i="13"/>
  <c r="BP228" i="13"/>
  <c r="BO228" i="13"/>
  <c r="BN228" i="13"/>
  <c r="BM228" i="13"/>
  <c r="BL228" i="13"/>
  <c r="BK228" i="13"/>
  <c r="BJ228" i="13"/>
  <c r="BI228" i="13"/>
  <c r="BH228" i="13"/>
  <c r="BG228" i="13"/>
  <c r="BF228"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Z228" i="13"/>
  <c r="Y228" i="13"/>
  <c r="X228" i="13"/>
  <c r="CY227" i="13"/>
  <c r="CX227" i="13"/>
  <c r="CW227" i="13"/>
  <c r="CV227" i="13"/>
  <c r="CU227" i="13"/>
  <c r="CT227" i="13"/>
  <c r="CS227" i="13"/>
  <c r="CR227" i="13"/>
  <c r="CQ227" i="13"/>
  <c r="CP227" i="13"/>
  <c r="CO227" i="13"/>
  <c r="CN227" i="13"/>
  <c r="CM227" i="13"/>
  <c r="CL227" i="13"/>
  <c r="CK227" i="13"/>
  <c r="CJ227" i="13"/>
  <c r="CI227" i="13"/>
  <c r="CH227" i="13"/>
  <c r="CG227" i="13"/>
  <c r="CF227" i="13"/>
  <c r="CE227" i="13"/>
  <c r="CD227" i="13"/>
  <c r="CC227" i="13"/>
  <c r="CB227" i="13"/>
  <c r="CA227" i="13"/>
  <c r="BZ227" i="13"/>
  <c r="BY227" i="13"/>
  <c r="BX227" i="13"/>
  <c r="BW227" i="13"/>
  <c r="BV227" i="13"/>
  <c r="BU227" i="13"/>
  <c r="BT227" i="13"/>
  <c r="BS227" i="13"/>
  <c r="BR227" i="13"/>
  <c r="BQ227" i="13"/>
  <c r="BP227" i="13"/>
  <c r="BO227" i="13"/>
  <c r="BN227" i="13"/>
  <c r="BM227" i="13"/>
  <c r="BL227" i="13"/>
  <c r="BK227" i="13"/>
  <c r="BJ227" i="13"/>
  <c r="BI227" i="13"/>
  <c r="BH227" i="13"/>
  <c r="BG227" i="13"/>
  <c r="BF227" i="13"/>
  <c r="BE227" i="13"/>
  <c r="BD227" i="13"/>
  <c r="BC227" i="13"/>
  <c r="BB227" i="13"/>
  <c r="BA227" i="13"/>
  <c r="AZ227" i="13"/>
  <c r="AY227" i="13"/>
  <c r="AX227" i="13"/>
  <c r="AW227" i="13"/>
  <c r="AV227" i="13"/>
  <c r="AU227" i="13"/>
  <c r="AT227" i="13"/>
  <c r="AS227" i="13"/>
  <c r="AR227" i="13"/>
  <c r="AQ227" i="13"/>
  <c r="AP227" i="13"/>
  <c r="AO227" i="13"/>
  <c r="AN227" i="13"/>
  <c r="AM227" i="13"/>
  <c r="AL227" i="13"/>
  <c r="AK227" i="13"/>
  <c r="AJ227" i="13"/>
  <c r="AI227" i="13"/>
  <c r="AH227" i="13"/>
  <c r="AG227" i="13"/>
  <c r="AF227" i="13"/>
  <c r="AE227" i="13"/>
  <c r="AD227" i="13"/>
  <c r="AC227" i="13"/>
  <c r="AB227" i="13"/>
  <c r="AA227" i="13"/>
  <c r="Z227" i="13"/>
  <c r="Y227" i="13"/>
  <c r="X227" i="13"/>
  <c r="CY226" i="13"/>
  <c r="CX226" i="13"/>
  <c r="CW226" i="13"/>
  <c r="CV226" i="13"/>
  <c r="CU226" i="13"/>
  <c r="CT226" i="13"/>
  <c r="CS226" i="13"/>
  <c r="CR226" i="13"/>
  <c r="CQ226" i="13"/>
  <c r="CP226" i="13"/>
  <c r="CO226" i="13"/>
  <c r="CN226" i="13"/>
  <c r="CM226" i="13"/>
  <c r="CL226" i="13"/>
  <c r="CK226" i="13"/>
  <c r="CJ226" i="13"/>
  <c r="CI226" i="13"/>
  <c r="CH226" i="13"/>
  <c r="CG226" i="13"/>
  <c r="CF226" i="13"/>
  <c r="CE226" i="13"/>
  <c r="CD226" i="13"/>
  <c r="CC226" i="13"/>
  <c r="CB226" i="13"/>
  <c r="CA226" i="13"/>
  <c r="BZ226" i="13"/>
  <c r="BY226" i="13"/>
  <c r="BX226" i="13"/>
  <c r="BW226" i="13"/>
  <c r="BV226" i="13"/>
  <c r="BU226" i="13"/>
  <c r="BT226" i="13"/>
  <c r="BS226" i="13"/>
  <c r="BR226" i="13"/>
  <c r="BQ226" i="13"/>
  <c r="BP226" i="13"/>
  <c r="BO226" i="13"/>
  <c r="BN226" i="13"/>
  <c r="BM226" i="13"/>
  <c r="BL226" i="13"/>
  <c r="BK226" i="13"/>
  <c r="BJ226" i="13"/>
  <c r="BI226" i="13"/>
  <c r="BH226" i="13"/>
  <c r="BG226" i="13"/>
  <c r="BF226" i="13"/>
  <c r="BE226" i="13"/>
  <c r="BD226" i="13"/>
  <c r="BC226" i="13"/>
  <c r="BB226" i="13"/>
  <c r="BA226" i="13"/>
  <c r="AZ226" i="13"/>
  <c r="AY226" i="13"/>
  <c r="AX226" i="13"/>
  <c r="AW226" i="13"/>
  <c r="AV226" i="13"/>
  <c r="AU226" i="13"/>
  <c r="AT226" i="13"/>
  <c r="AS226" i="13"/>
  <c r="AR226" i="13"/>
  <c r="AQ226" i="13"/>
  <c r="AP226" i="13"/>
  <c r="AO226" i="13"/>
  <c r="AN226" i="13"/>
  <c r="AM226" i="13"/>
  <c r="AL226" i="13"/>
  <c r="AK226" i="13"/>
  <c r="AJ226" i="13"/>
  <c r="AI226" i="13"/>
  <c r="AH226" i="13"/>
  <c r="AG226" i="13"/>
  <c r="AF226" i="13"/>
  <c r="AE226" i="13"/>
  <c r="AD226" i="13"/>
  <c r="AC226" i="13"/>
  <c r="AB226" i="13"/>
  <c r="AA226" i="13"/>
  <c r="Z226" i="13"/>
  <c r="Y226" i="13"/>
  <c r="X226" i="13"/>
  <c r="AC225" i="13"/>
  <c r="AD225" i="13" s="1"/>
  <c r="AE225" i="13" s="1"/>
  <c r="AF225" i="13" s="1"/>
  <c r="AB225" i="13"/>
  <c r="AA225" i="13"/>
  <c r="Z225" i="13"/>
  <c r="Y225" i="13"/>
  <c r="X225" i="13"/>
  <c r="AB223" i="13"/>
  <c r="AC223" i="13" s="1"/>
  <c r="AD223" i="13" s="1"/>
  <c r="AE223" i="13" s="1"/>
  <c r="AF223" i="13" s="1"/>
  <c r="AG223" i="13" s="1"/>
  <c r="AH223" i="13" s="1"/>
  <c r="AI223" i="13" s="1"/>
  <c r="AJ223" i="13" s="1"/>
  <c r="AK223" i="13" s="1"/>
  <c r="AL223" i="13" s="1"/>
  <c r="AM223" i="13" s="1"/>
  <c r="AN223" i="13" s="1"/>
  <c r="AO223" i="13" s="1"/>
  <c r="AP223" i="13" s="1"/>
  <c r="AQ223" i="13" s="1"/>
  <c r="AR223" i="13" s="1"/>
  <c r="AS223" i="13" s="1"/>
  <c r="AT223" i="13" s="1"/>
  <c r="AU223" i="13" s="1"/>
  <c r="AV223" i="13" s="1"/>
  <c r="AW223" i="13" s="1"/>
  <c r="AX223" i="13" s="1"/>
  <c r="AY223" i="13" s="1"/>
  <c r="AZ223" i="13" s="1"/>
  <c r="BA223" i="13" s="1"/>
  <c r="BB223" i="13" s="1"/>
  <c r="BC223" i="13" s="1"/>
  <c r="BD223" i="13" s="1"/>
  <c r="BE223" i="13" s="1"/>
  <c r="BF223" i="13" s="1"/>
  <c r="BG223" i="13" s="1"/>
  <c r="BH223" i="13" s="1"/>
  <c r="BI223" i="13" s="1"/>
  <c r="BJ223" i="13" s="1"/>
  <c r="BK223" i="13" s="1"/>
  <c r="BL223" i="13" s="1"/>
  <c r="AA223" i="13"/>
  <c r="Z223" i="13"/>
  <c r="Y223" i="13"/>
  <c r="X223" i="13"/>
  <c r="CY222" i="13"/>
  <c r="CX222" i="13"/>
  <c r="CW222" i="13"/>
  <c r="CV222" i="13"/>
  <c r="CU222" i="13"/>
  <c r="CT222" i="13"/>
  <c r="CS222" i="13"/>
  <c r="CR222" i="13"/>
  <c r="CQ222" i="13"/>
  <c r="CP222" i="13"/>
  <c r="CO222" i="13"/>
  <c r="CN222" i="13"/>
  <c r="CM222" i="13"/>
  <c r="CL222" i="13"/>
  <c r="CK222" i="13"/>
  <c r="CJ222" i="13"/>
  <c r="CI222" i="13"/>
  <c r="CH222" i="13"/>
  <c r="CG222" i="13"/>
  <c r="CF222" i="13"/>
  <c r="CE222" i="13"/>
  <c r="CD222" i="13"/>
  <c r="CC222" i="13"/>
  <c r="CB222" i="13"/>
  <c r="CA222" i="13"/>
  <c r="BZ222" i="13"/>
  <c r="BY222" i="13"/>
  <c r="BX222" i="13"/>
  <c r="BW222" i="13"/>
  <c r="BV222" i="13"/>
  <c r="BU222" i="13"/>
  <c r="BT222" i="13"/>
  <c r="BS222" i="13"/>
  <c r="BR222" i="13"/>
  <c r="BQ222" i="13"/>
  <c r="BP222" i="13"/>
  <c r="BO222" i="13"/>
  <c r="BN222" i="13"/>
  <c r="BM222" i="13"/>
  <c r="BL222" i="13"/>
  <c r="BK222" i="13"/>
  <c r="BJ222" i="13"/>
  <c r="BI222" i="13"/>
  <c r="BH222" i="13"/>
  <c r="BG222" i="13"/>
  <c r="BF222" i="13"/>
  <c r="BE222" i="13"/>
  <c r="BD222" i="13"/>
  <c r="BC222" i="13"/>
  <c r="BB222" i="13"/>
  <c r="BA222" i="13"/>
  <c r="AZ222" i="13"/>
  <c r="AY222" i="13"/>
  <c r="AX222" i="13"/>
  <c r="AW222" i="13"/>
  <c r="AV222" i="13"/>
  <c r="AU222" i="13"/>
  <c r="AT222" i="13"/>
  <c r="AS222" i="13"/>
  <c r="AR222" i="13"/>
  <c r="AQ222" i="13"/>
  <c r="AP222" i="13"/>
  <c r="AO222" i="13"/>
  <c r="AN222" i="13"/>
  <c r="AM222" i="13"/>
  <c r="AL222" i="13"/>
  <c r="AK222" i="13"/>
  <c r="AJ222" i="13"/>
  <c r="AI222" i="13"/>
  <c r="AH222" i="13"/>
  <c r="AG222" i="13"/>
  <c r="AF222" i="13"/>
  <c r="AE222" i="13"/>
  <c r="AD222" i="13"/>
  <c r="AC222" i="13"/>
  <c r="AB222" i="13"/>
  <c r="AA222" i="13"/>
  <c r="Z222" i="13"/>
  <c r="Y222" i="13"/>
  <c r="X222" i="13"/>
  <c r="AB220" i="13"/>
  <c r="AA220" i="13"/>
  <c r="Z220" i="13"/>
  <c r="Y220" i="13"/>
  <c r="Y231" i="13" s="1"/>
  <c r="X220" i="13"/>
  <c r="AB219" i="13"/>
  <c r="AC219" i="13" s="1"/>
  <c r="AD219" i="13" s="1"/>
  <c r="AE219" i="13" s="1"/>
  <c r="DW218" i="13"/>
  <c r="DV218" i="13"/>
  <c r="DU218" i="13"/>
  <c r="DT218" i="13"/>
  <c r="DS218" i="13"/>
  <c r="DR218" i="13"/>
  <c r="DQ218" i="13"/>
  <c r="DP218" i="13"/>
  <c r="DO218" i="13"/>
  <c r="DN218" i="13"/>
  <c r="DM218" i="13"/>
  <c r="DL218" i="13"/>
  <c r="DK218" i="13"/>
  <c r="DJ218" i="13"/>
  <c r="DI218" i="13"/>
  <c r="DH218" i="13"/>
  <c r="DG218" i="13"/>
  <c r="DF218" i="13"/>
  <c r="DE218" i="13"/>
  <c r="DD218" i="13"/>
  <c r="DC218" i="13"/>
  <c r="DB218" i="13"/>
  <c r="DA218" i="13"/>
  <c r="CZ218" i="13"/>
  <c r="CY216" i="13"/>
  <c r="CX216" i="13"/>
  <c r="CW216" i="13"/>
  <c r="CV216" i="13"/>
  <c r="CU216" i="13"/>
  <c r="CT216" i="13"/>
  <c r="CS216" i="13"/>
  <c r="CR216" i="13"/>
  <c r="CQ216" i="13"/>
  <c r="CP216" i="13"/>
  <c r="CO216" i="13"/>
  <c r="CN216" i="13"/>
  <c r="CM216" i="13"/>
  <c r="CL216" i="13"/>
  <c r="CK216" i="13"/>
  <c r="CJ216" i="13"/>
  <c r="CI216" i="13"/>
  <c r="CH216" i="13"/>
  <c r="CG216" i="13"/>
  <c r="CF216" i="13"/>
  <c r="CE216" i="13"/>
  <c r="CD216" i="13"/>
  <c r="CC216" i="13"/>
  <c r="CB216" i="13"/>
  <c r="CA216" i="13"/>
  <c r="BZ216" i="13"/>
  <c r="BY216" i="13"/>
  <c r="BX216" i="13"/>
  <c r="BW216" i="13"/>
  <c r="BV216" i="13"/>
  <c r="BU216" i="13"/>
  <c r="BT216" i="13"/>
  <c r="BS216" i="13"/>
  <c r="BR216" i="13"/>
  <c r="BQ216" i="13"/>
  <c r="BP216" i="13"/>
  <c r="BO216" i="13"/>
  <c r="BN216" i="13"/>
  <c r="BM216" i="13"/>
  <c r="BL216" i="13"/>
  <c r="BK216" i="13"/>
  <c r="BJ216" i="13"/>
  <c r="BI216" i="13"/>
  <c r="BH216" i="13"/>
  <c r="BG216" i="13"/>
  <c r="BF216" i="13"/>
  <c r="BE216" i="13"/>
  <c r="BD216" i="13"/>
  <c r="BC216" i="13"/>
  <c r="BB216" i="13"/>
  <c r="BA216" i="13"/>
  <c r="AZ216" i="13"/>
  <c r="AY216" i="13"/>
  <c r="AX216" i="13"/>
  <c r="AW216" i="13"/>
  <c r="AV216" i="13"/>
  <c r="AU216" i="13"/>
  <c r="AT216" i="13"/>
  <c r="AS216" i="13"/>
  <c r="AR216" i="13"/>
  <c r="AQ216" i="13"/>
  <c r="AP216" i="13"/>
  <c r="AO216" i="13"/>
  <c r="AN216" i="13"/>
  <c r="AM216" i="13"/>
  <c r="AL216" i="13"/>
  <c r="AK216" i="13"/>
  <c r="AJ216" i="13"/>
  <c r="AI216" i="13"/>
  <c r="AH216" i="13"/>
  <c r="AG216" i="13"/>
  <c r="AF216" i="13"/>
  <c r="AE216" i="13"/>
  <c r="AD216" i="13"/>
  <c r="AC216" i="13"/>
  <c r="AB216" i="13"/>
  <c r="AA216" i="13"/>
  <c r="Z216" i="13"/>
  <c r="Y216" i="13"/>
  <c r="X216" i="13"/>
  <c r="CY215" i="13"/>
  <c r="CX215" i="13"/>
  <c r="CW215" i="13"/>
  <c r="CV215" i="13"/>
  <c r="CU215" i="13"/>
  <c r="CT215" i="13"/>
  <c r="CS215" i="13"/>
  <c r="CR215" i="13"/>
  <c r="CQ215" i="13"/>
  <c r="CP215" i="13"/>
  <c r="CO215" i="13"/>
  <c r="CN215" i="13"/>
  <c r="CM215" i="13"/>
  <c r="CL215" i="13"/>
  <c r="CK215" i="13"/>
  <c r="CJ215" i="13"/>
  <c r="CI215" i="13"/>
  <c r="CH215" i="13"/>
  <c r="CG215" i="13"/>
  <c r="CF215" i="13"/>
  <c r="CE215" i="13"/>
  <c r="CD215" i="13"/>
  <c r="CC215" i="13"/>
  <c r="CB215" i="13"/>
  <c r="CA215" i="13"/>
  <c r="BZ215" i="13"/>
  <c r="BY215" i="13"/>
  <c r="BX215" i="13"/>
  <c r="BW215" i="13"/>
  <c r="BV215" i="13"/>
  <c r="BU215" i="13"/>
  <c r="BT215" i="13"/>
  <c r="BS215" i="13"/>
  <c r="BR215" i="13"/>
  <c r="BQ215" i="13"/>
  <c r="BP215" i="13"/>
  <c r="BO215" i="13"/>
  <c r="BN215" i="13"/>
  <c r="BM215" i="13"/>
  <c r="BL215" i="13"/>
  <c r="BK215" i="13"/>
  <c r="BJ215" i="13"/>
  <c r="BI215" i="13"/>
  <c r="BH215" i="13"/>
  <c r="BG215" i="13"/>
  <c r="BF215"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Z215" i="13"/>
  <c r="Y215" i="13"/>
  <c r="X215" i="13"/>
  <c r="AB214" i="13"/>
  <c r="AD214" i="13" s="1"/>
  <c r="AF214" i="13" s="1"/>
  <c r="AA214" i="13"/>
  <c r="AC214" i="13" s="1"/>
  <c r="AE214" i="13" s="1"/>
  <c r="AG214" i="13" s="1"/>
  <c r="AI214" i="13" s="1"/>
  <c r="AK214" i="13" s="1"/>
  <c r="AM214" i="13" s="1"/>
  <c r="AO214" i="13" s="1"/>
  <c r="AQ214" i="13" s="1"/>
  <c r="AS214" i="13" s="1"/>
  <c r="AU214" i="13" s="1"/>
  <c r="AW214" i="13" s="1"/>
  <c r="AY214" i="13" s="1"/>
  <c r="BA214" i="13" s="1"/>
  <c r="BC214" i="13" s="1"/>
  <c r="BE214" i="13" s="1"/>
  <c r="BG214" i="13" s="1"/>
  <c r="BI214" i="13" s="1"/>
  <c r="BK214" i="13" s="1"/>
  <c r="BM214" i="13" s="1"/>
  <c r="BO214" i="13" s="1"/>
  <c r="BQ214" i="13" s="1"/>
  <c r="BS214" i="13" s="1"/>
  <c r="BU214" i="13" s="1"/>
  <c r="BW214" i="13" s="1"/>
  <c r="BY214" i="13" s="1"/>
  <c r="CA214" i="13" s="1"/>
  <c r="CC214" i="13" s="1"/>
  <c r="CE214" i="13" s="1"/>
  <c r="CG214" i="13" s="1"/>
  <c r="CI214" i="13" s="1"/>
  <c r="CK214" i="13" s="1"/>
  <c r="CM214" i="13" s="1"/>
  <c r="CO214" i="13" s="1"/>
  <c r="CQ214" i="13" s="1"/>
  <c r="CS214" i="13" s="1"/>
  <c r="CU214" i="13" s="1"/>
  <c r="CW214" i="13" s="1"/>
  <c r="CY214" i="13" s="1"/>
  <c r="Z214" i="13"/>
  <c r="Y214" i="13"/>
  <c r="X214" i="13"/>
  <c r="CY213" i="13"/>
  <c r="CX213" i="13"/>
  <c r="CW213" i="13"/>
  <c r="CV213" i="13"/>
  <c r="CU213" i="13"/>
  <c r="CT213" i="13"/>
  <c r="CS213" i="13"/>
  <c r="CR213" i="13"/>
  <c r="CQ213" i="13"/>
  <c r="CP213" i="13"/>
  <c r="CO213" i="13"/>
  <c r="CN213" i="13"/>
  <c r="CM213" i="13"/>
  <c r="CL213" i="13"/>
  <c r="CK213" i="13"/>
  <c r="CJ213" i="13"/>
  <c r="CI213" i="13"/>
  <c r="CH213" i="13"/>
  <c r="CG213" i="13"/>
  <c r="CF213" i="13"/>
  <c r="CE213" i="13"/>
  <c r="CD213" i="13"/>
  <c r="CC213" i="13"/>
  <c r="CB213" i="13"/>
  <c r="CA213" i="13"/>
  <c r="BZ213" i="13"/>
  <c r="BY213" i="13"/>
  <c r="BX213" i="13"/>
  <c r="BW213" i="13"/>
  <c r="BV213" i="13"/>
  <c r="BU213" i="13"/>
  <c r="BT213" i="13"/>
  <c r="BS213" i="13"/>
  <c r="BR213" i="13"/>
  <c r="BQ213" i="13"/>
  <c r="BP213" i="13"/>
  <c r="BO213" i="13"/>
  <c r="BN213" i="13"/>
  <c r="BM213" i="13"/>
  <c r="BL213" i="13"/>
  <c r="BK213" i="13"/>
  <c r="BJ213" i="13"/>
  <c r="BI213" i="13"/>
  <c r="BH213" i="13"/>
  <c r="BG213" i="13"/>
  <c r="BF213" i="13"/>
  <c r="BE213" i="13"/>
  <c r="BD213" i="13"/>
  <c r="BC213" i="13"/>
  <c r="BB213" i="13"/>
  <c r="BA213" i="13"/>
  <c r="AZ213" i="13"/>
  <c r="AY213" i="13"/>
  <c r="AX213" i="13"/>
  <c r="AW213" i="13"/>
  <c r="AV213" i="13"/>
  <c r="AU213" i="13"/>
  <c r="AT213" i="13"/>
  <c r="AS213" i="13"/>
  <c r="AR213" i="13"/>
  <c r="AQ213" i="13"/>
  <c r="AP213" i="13"/>
  <c r="AO213" i="13"/>
  <c r="AN213" i="13"/>
  <c r="AM213" i="13"/>
  <c r="AL213" i="13"/>
  <c r="AK213" i="13"/>
  <c r="AJ213" i="13"/>
  <c r="AI213" i="13"/>
  <c r="AH213" i="13"/>
  <c r="AG213" i="13"/>
  <c r="AF213" i="13"/>
  <c r="AE213" i="13"/>
  <c r="AD213" i="13"/>
  <c r="AC213" i="13"/>
  <c r="AB213" i="13"/>
  <c r="AA213" i="13"/>
  <c r="Z213" i="13"/>
  <c r="Y213" i="13"/>
  <c r="X213" i="13"/>
  <c r="AC212" i="13"/>
  <c r="AD212" i="13" s="1"/>
  <c r="AE212" i="13" s="1"/>
  <c r="AF212" i="13" s="1"/>
  <c r="AG212" i="13" s="1"/>
  <c r="AH212" i="13" s="1"/>
  <c r="AI212" i="13" s="1"/>
  <c r="AJ212" i="13" s="1"/>
  <c r="AK212" i="13" s="1"/>
  <c r="AL212" i="13" s="1"/>
  <c r="AM212" i="13" s="1"/>
  <c r="AN212" i="13" s="1"/>
  <c r="AO212" i="13" s="1"/>
  <c r="AB212" i="13"/>
  <c r="AA212" i="13"/>
  <c r="Z212" i="13"/>
  <c r="Y212" i="13"/>
  <c r="X212" i="13"/>
  <c r="AB210" i="13"/>
  <c r="AA210" i="13"/>
  <c r="Z210" i="13"/>
  <c r="Y210" i="13"/>
  <c r="X210" i="13"/>
  <c r="CY209" i="13"/>
  <c r="CX209" i="13"/>
  <c r="CW209" i="13"/>
  <c r="CV209" i="13"/>
  <c r="CU209" i="13"/>
  <c r="CT209" i="13"/>
  <c r="CS209" i="13"/>
  <c r="CR209" i="13"/>
  <c r="CQ209" i="13"/>
  <c r="CP209" i="13"/>
  <c r="CO209" i="13"/>
  <c r="CN209" i="13"/>
  <c r="CM209" i="13"/>
  <c r="CL209" i="13"/>
  <c r="CK209" i="13"/>
  <c r="CJ209" i="13"/>
  <c r="CI209" i="13"/>
  <c r="CH209" i="13"/>
  <c r="CG209" i="13"/>
  <c r="CF209" i="13"/>
  <c r="CE209" i="13"/>
  <c r="CD209" i="13"/>
  <c r="CC209" i="13"/>
  <c r="CB209" i="13"/>
  <c r="CA209" i="13"/>
  <c r="BZ209" i="13"/>
  <c r="BY209" i="13"/>
  <c r="BX209" i="13"/>
  <c r="BW209" i="13"/>
  <c r="BV209" i="13"/>
  <c r="BU209" i="13"/>
  <c r="BT209" i="13"/>
  <c r="BS209" i="13"/>
  <c r="BR209" i="13"/>
  <c r="BQ209" i="13"/>
  <c r="BP209" i="13"/>
  <c r="BO209" i="13"/>
  <c r="BN209" i="13"/>
  <c r="BM209" i="13"/>
  <c r="BL209" i="13"/>
  <c r="BK209" i="13"/>
  <c r="BJ209" i="13"/>
  <c r="BI209" i="13"/>
  <c r="BH209" i="13"/>
  <c r="BG209" i="13"/>
  <c r="BF209" i="13"/>
  <c r="BE209" i="13"/>
  <c r="BD209" i="13"/>
  <c r="BC209" i="13"/>
  <c r="BB209" i="13"/>
  <c r="BA209" i="13"/>
  <c r="AZ209" i="13"/>
  <c r="AY209" i="13"/>
  <c r="AX209" i="13"/>
  <c r="AW209" i="13"/>
  <c r="AV209" i="13"/>
  <c r="AU209" i="13"/>
  <c r="AT209" i="13"/>
  <c r="AS209" i="13"/>
  <c r="AR209" i="13"/>
  <c r="AQ209" i="13"/>
  <c r="AP209" i="13"/>
  <c r="AO209" i="13"/>
  <c r="AN209" i="13"/>
  <c r="AM209" i="13"/>
  <c r="AL209" i="13"/>
  <c r="AK209" i="13"/>
  <c r="AJ209" i="13"/>
  <c r="AI209" i="13"/>
  <c r="AH209" i="13"/>
  <c r="AG209" i="13"/>
  <c r="AF209" i="13"/>
  <c r="AE209" i="13"/>
  <c r="AD209" i="13"/>
  <c r="AC209" i="13"/>
  <c r="AB209" i="13"/>
  <c r="AA209" i="13"/>
  <c r="Z209" i="13"/>
  <c r="Y209" i="13"/>
  <c r="X209" i="13"/>
  <c r="AB207" i="13"/>
  <c r="AA207" i="13"/>
  <c r="Z207" i="13"/>
  <c r="Y207" i="13"/>
  <c r="X207" i="13"/>
  <c r="AF206" i="13"/>
  <c r="AE206" i="13"/>
  <c r="AC206" i="13"/>
  <c r="AD206" i="13" s="1"/>
  <c r="DW205" i="13"/>
  <c r="DV205" i="13"/>
  <c r="DU205" i="13"/>
  <c r="DT205" i="13"/>
  <c r="DS205" i="13"/>
  <c r="DR205" i="13"/>
  <c r="DQ205" i="13"/>
  <c r="DP205" i="13"/>
  <c r="DO205" i="13"/>
  <c r="DN205" i="13"/>
  <c r="DM205" i="13"/>
  <c r="DL205" i="13"/>
  <c r="DK205" i="13"/>
  <c r="DJ205" i="13"/>
  <c r="DI205" i="13"/>
  <c r="DH205" i="13"/>
  <c r="DG205" i="13"/>
  <c r="DF205" i="13"/>
  <c r="DE205" i="13"/>
  <c r="DD205" i="13"/>
  <c r="DC205" i="13"/>
  <c r="DB205" i="13"/>
  <c r="DA205" i="13"/>
  <c r="CZ205" i="13"/>
  <c r="CY203" i="13"/>
  <c r="CX203" i="13"/>
  <c r="CW203" i="13"/>
  <c r="CV203" i="13"/>
  <c r="CU203" i="13"/>
  <c r="CT203" i="13"/>
  <c r="CS203" i="13"/>
  <c r="CR203" i="13"/>
  <c r="CQ203" i="13"/>
  <c r="CP203" i="13"/>
  <c r="CO203" i="13"/>
  <c r="CN203" i="13"/>
  <c r="CM203" i="13"/>
  <c r="CL203" i="13"/>
  <c r="CK203" i="13"/>
  <c r="CJ203" i="13"/>
  <c r="CI203" i="13"/>
  <c r="CH203" i="13"/>
  <c r="CG203" i="13"/>
  <c r="CF203" i="13"/>
  <c r="CE203" i="13"/>
  <c r="CD203" i="13"/>
  <c r="CC203" i="13"/>
  <c r="CB203" i="13"/>
  <c r="CA203" i="13"/>
  <c r="BZ203" i="13"/>
  <c r="BY203" i="13"/>
  <c r="BX203" i="13"/>
  <c r="BW203" i="13"/>
  <c r="BV203" i="13"/>
  <c r="BU203" i="13"/>
  <c r="BT203" i="13"/>
  <c r="BS203" i="13"/>
  <c r="BR203" i="13"/>
  <c r="BQ203" i="13"/>
  <c r="BP203" i="13"/>
  <c r="BO203" i="13"/>
  <c r="BN203" i="13"/>
  <c r="BM203" i="13"/>
  <c r="BL203" i="13"/>
  <c r="BK203" i="13"/>
  <c r="BJ203" i="13"/>
  <c r="BI203" i="13"/>
  <c r="BH203" i="13"/>
  <c r="BG203" i="13"/>
  <c r="BF203" i="13"/>
  <c r="BE203" i="13"/>
  <c r="BD203" i="13"/>
  <c r="BC203" i="13"/>
  <c r="BB203" i="13"/>
  <c r="BA203" i="13"/>
  <c r="AZ203" i="13"/>
  <c r="AY203" i="13"/>
  <c r="AX203" i="13"/>
  <c r="AW203" i="13"/>
  <c r="AV203" i="13"/>
  <c r="AU203" i="13"/>
  <c r="AT203" i="13"/>
  <c r="AS203" i="13"/>
  <c r="AR203" i="13"/>
  <c r="AQ203" i="13"/>
  <c r="AP203" i="13"/>
  <c r="AO203" i="13"/>
  <c r="AN203" i="13"/>
  <c r="AM203" i="13"/>
  <c r="AL203" i="13"/>
  <c r="AK203" i="13"/>
  <c r="AJ203" i="13"/>
  <c r="AI203" i="13"/>
  <c r="AH203" i="13"/>
  <c r="AG203" i="13"/>
  <c r="AF203" i="13"/>
  <c r="AE203" i="13"/>
  <c r="AD203" i="13"/>
  <c r="AC203" i="13"/>
  <c r="AB203" i="13"/>
  <c r="AA203" i="13"/>
  <c r="Z203" i="13"/>
  <c r="Y203" i="13"/>
  <c r="X203" i="13"/>
  <c r="AA202" i="13"/>
  <c r="Z202" i="13"/>
  <c r="Y202" i="13"/>
  <c r="X202"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Z200" i="13"/>
  <c r="Y200" i="13"/>
  <c r="X200" i="13"/>
  <c r="AC199" i="13"/>
  <c r="AD199" i="13" s="1"/>
  <c r="AE199" i="13" s="1"/>
  <c r="AF199" i="13" s="1"/>
  <c r="AG199" i="13" s="1"/>
  <c r="AH199" i="13" s="1"/>
  <c r="AI199" i="13" s="1"/>
  <c r="AJ199" i="13" s="1"/>
  <c r="AK199" i="13" s="1"/>
  <c r="AL199" i="13" s="1"/>
  <c r="AM199" i="13" s="1"/>
  <c r="AN199" i="13" s="1"/>
  <c r="AO199" i="13" s="1"/>
  <c r="AP199" i="13" s="1"/>
  <c r="AQ199" i="13" s="1"/>
  <c r="AR199" i="13" s="1"/>
  <c r="AS199" i="13" s="1"/>
  <c r="AT199" i="13" s="1"/>
  <c r="AU199" i="13" s="1"/>
  <c r="AV199" i="13" s="1"/>
  <c r="AW199" i="13" s="1"/>
  <c r="AX199" i="13" s="1"/>
  <c r="AY199" i="13" s="1"/>
  <c r="AZ199" i="13" s="1"/>
  <c r="BA199" i="13" s="1"/>
  <c r="BB199" i="13" s="1"/>
  <c r="BC199" i="13" s="1"/>
  <c r="BD199" i="13" s="1"/>
  <c r="BE199" i="13" s="1"/>
  <c r="BF199" i="13" s="1"/>
  <c r="BG199" i="13" s="1"/>
  <c r="BH199" i="13" s="1"/>
  <c r="BI199" i="13" s="1"/>
  <c r="BJ199" i="13" s="1"/>
  <c r="BK199" i="13" s="1"/>
  <c r="BL199" i="13" s="1"/>
  <c r="BM199" i="13" s="1"/>
  <c r="BN199" i="13" s="1"/>
  <c r="BO199" i="13" s="1"/>
  <c r="BP199" i="13" s="1"/>
  <c r="BQ199" i="13" s="1"/>
  <c r="BR199" i="13" s="1"/>
  <c r="BS199" i="13" s="1"/>
  <c r="BT199" i="13" s="1"/>
  <c r="BU199" i="13" s="1"/>
  <c r="BV199" i="13" s="1"/>
  <c r="BW199" i="13" s="1"/>
  <c r="BX199" i="13" s="1"/>
  <c r="BY199" i="13" s="1"/>
  <c r="BZ199" i="13" s="1"/>
  <c r="CA199" i="13" s="1"/>
  <c r="CB199" i="13" s="1"/>
  <c r="CC199" i="13" s="1"/>
  <c r="CD199" i="13" s="1"/>
  <c r="CE199" i="13" s="1"/>
  <c r="CF199" i="13" s="1"/>
  <c r="CG199" i="13" s="1"/>
  <c r="CH199" i="13" s="1"/>
  <c r="CI199" i="13" s="1"/>
  <c r="CJ199" i="13" s="1"/>
  <c r="CK199" i="13" s="1"/>
  <c r="CL199" i="13" s="1"/>
  <c r="CM199" i="13" s="1"/>
  <c r="CN199" i="13" s="1"/>
  <c r="CO199" i="13" s="1"/>
  <c r="CP199" i="13" s="1"/>
  <c r="CQ199" i="13" s="1"/>
  <c r="CR199" i="13" s="1"/>
  <c r="CS199" i="13" s="1"/>
  <c r="CT199" i="13" s="1"/>
  <c r="CU199" i="13" s="1"/>
  <c r="CV199" i="13" s="1"/>
  <c r="CW199" i="13" s="1"/>
  <c r="CX199" i="13" s="1"/>
  <c r="CY199" i="13" s="1"/>
  <c r="AB199" i="13"/>
  <c r="AA199" i="13"/>
  <c r="Z199" i="13"/>
  <c r="Y199" i="13"/>
  <c r="X199" i="13"/>
  <c r="AC198" i="13"/>
  <c r="AD198" i="13" s="1"/>
  <c r="AE198" i="13" s="1"/>
  <c r="AF198" i="13" s="1"/>
  <c r="AG198" i="13" s="1"/>
  <c r="AH198" i="13" s="1"/>
  <c r="AI198" i="13" s="1"/>
  <c r="AJ198" i="13" s="1"/>
  <c r="AK198" i="13" s="1"/>
  <c r="AL198" i="13" s="1"/>
  <c r="AM198" i="13" s="1"/>
  <c r="AN198" i="13" s="1"/>
  <c r="AO198" i="13" s="1"/>
  <c r="AP198" i="13" s="1"/>
  <c r="AQ198" i="13" s="1"/>
  <c r="AR198" i="13" s="1"/>
  <c r="AS198" i="13" s="1"/>
  <c r="AT198" i="13" s="1"/>
  <c r="AU198" i="13" s="1"/>
  <c r="AV198" i="13" s="1"/>
  <c r="AW198" i="13" s="1"/>
  <c r="AX198" i="13" s="1"/>
  <c r="AY198" i="13" s="1"/>
  <c r="AZ198" i="13" s="1"/>
  <c r="BA198" i="13" s="1"/>
  <c r="BB198" i="13" s="1"/>
  <c r="BC198" i="13" s="1"/>
  <c r="BD198" i="13" s="1"/>
  <c r="BE198" i="13" s="1"/>
  <c r="BF198" i="13" s="1"/>
  <c r="BG198" i="13" s="1"/>
  <c r="BH198" i="13" s="1"/>
  <c r="BI198" i="13" s="1"/>
  <c r="BJ198" i="13" s="1"/>
  <c r="BK198" i="13" s="1"/>
  <c r="BL198" i="13" s="1"/>
  <c r="BM198" i="13" s="1"/>
  <c r="BN198" i="13" s="1"/>
  <c r="BO198" i="13" s="1"/>
  <c r="BP198" i="13" s="1"/>
  <c r="BQ198" i="13" s="1"/>
  <c r="BR198" i="13" s="1"/>
  <c r="BS198" i="13" s="1"/>
  <c r="BT198" i="13" s="1"/>
  <c r="BU198" i="13" s="1"/>
  <c r="BV198" i="13" s="1"/>
  <c r="BW198" i="13" s="1"/>
  <c r="BX198" i="13" s="1"/>
  <c r="BY198" i="13" s="1"/>
  <c r="BZ198" i="13" s="1"/>
  <c r="CA198" i="13" s="1"/>
  <c r="CB198" i="13" s="1"/>
  <c r="CC198" i="13" s="1"/>
  <c r="CD198" i="13" s="1"/>
  <c r="CE198" i="13" s="1"/>
  <c r="CF198" i="13" s="1"/>
  <c r="CG198" i="13" s="1"/>
  <c r="CH198" i="13" s="1"/>
  <c r="CI198" i="13" s="1"/>
  <c r="CJ198" i="13" s="1"/>
  <c r="CK198" i="13" s="1"/>
  <c r="CL198" i="13" s="1"/>
  <c r="CM198" i="13" s="1"/>
  <c r="CN198" i="13" s="1"/>
  <c r="CO198" i="13" s="1"/>
  <c r="CP198" i="13" s="1"/>
  <c r="CQ198" i="13" s="1"/>
  <c r="CR198" i="13" s="1"/>
  <c r="CS198" i="13" s="1"/>
  <c r="CT198" i="13" s="1"/>
  <c r="CU198" i="13" s="1"/>
  <c r="CV198" i="13" s="1"/>
  <c r="CW198" i="13" s="1"/>
  <c r="CX198" i="13" s="1"/>
  <c r="CY198" i="13" s="1"/>
  <c r="AB198" i="13"/>
  <c r="AA198" i="13"/>
  <c r="Z198" i="13"/>
  <c r="Y198" i="13"/>
  <c r="X198" i="13"/>
  <c r="AA197" i="13"/>
  <c r="Z197" i="13"/>
  <c r="Y197" i="13"/>
  <c r="CY196" i="13"/>
  <c r="CX196" i="13"/>
  <c r="CW196" i="13"/>
  <c r="CV196" i="13"/>
  <c r="CU196" i="13"/>
  <c r="CT196" i="13"/>
  <c r="CS196" i="13"/>
  <c r="CR196" i="13"/>
  <c r="CQ196" i="13"/>
  <c r="CP196" i="13"/>
  <c r="CO196" i="13"/>
  <c r="CN196" i="13"/>
  <c r="CM196" i="13"/>
  <c r="CL196" i="13"/>
  <c r="CK196" i="13"/>
  <c r="CJ196" i="13"/>
  <c r="CI196" i="13"/>
  <c r="CH196" i="13"/>
  <c r="CG196" i="13"/>
  <c r="CF196" i="13"/>
  <c r="CE196" i="13"/>
  <c r="CD196" i="13"/>
  <c r="CC196" i="13"/>
  <c r="CB196" i="13"/>
  <c r="CA196" i="13"/>
  <c r="BZ196" i="13"/>
  <c r="BY196" i="13"/>
  <c r="BX196" i="13"/>
  <c r="BW196" i="13"/>
  <c r="BV196" i="13"/>
  <c r="BU196" i="13"/>
  <c r="BT196" i="13"/>
  <c r="BS196" i="13"/>
  <c r="BR196" i="13"/>
  <c r="BQ196" i="13"/>
  <c r="BP196" i="13"/>
  <c r="BO196" i="13"/>
  <c r="BN196" i="13"/>
  <c r="BM196" i="13"/>
  <c r="BL196" i="13"/>
  <c r="BK196" i="13"/>
  <c r="BJ196" i="13"/>
  <c r="BI196" i="13"/>
  <c r="BH196" i="13"/>
  <c r="BG196" i="13"/>
  <c r="BF196" i="13"/>
  <c r="BE196" i="13"/>
  <c r="BD196" i="13"/>
  <c r="BC196" i="13"/>
  <c r="BB196" i="13"/>
  <c r="BA196" i="13"/>
  <c r="AZ196" i="13"/>
  <c r="AY196" i="13"/>
  <c r="AX196" i="13"/>
  <c r="AW196" i="13"/>
  <c r="AV196" i="13"/>
  <c r="AU196" i="13"/>
  <c r="AT196" i="13"/>
  <c r="AS196" i="13"/>
  <c r="AR196" i="13"/>
  <c r="AQ196" i="13"/>
  <c r="AP196" i="13"/>
  <c r="AO196" i="13"/>
  <c r="AN196" i="13"/>
  <c r="AM196" i="13"/>
  <c r="AL196" i="13"/>
  <c r="AK196" i="13"/>
  <c r="AJ196" i="13"/>
  <c r="AI196" i="13"/>
  <c r="AH196" i="13"/>
  <c r="AG196" i="13"/>
  <c r="AF196" i="13"/>
  <c r="AE196" i="13"/>
  <c r="AD196" i="13"/>
  <c r="AC196" i="13"/>
  <c r="AB196" i="13"/>
  <c r="AA196" i="13"/>
  <c r="Z196" i="13"/>
  <c r="Y196" i="13"/>
  <c r="X196" i="13"/>
  <c r="AC195" i="13"/>
  <c r="AD195" i="13" s="1"/>
  <c r="AE195" i="13" s="1"/>
  <c r="AF195" i="13" s="1"/>
  <c r="AB195" i="13"/>
  <c r="AA195" i="13"/>
  <c r="Z195" i="13"/>
  <c r="Y195" i="13"/>
  <c r="X195" i="13"/>
  <c r="Z194" i="13"/>
  <c r="Y194" i="13"/>
  <c r="X194" i="13"/>
  <c r="Z193" i="13"/>
  <c r="DW192" i="13"/>
  <c r="DV192" i="13"/>
  <c r="DU192" i="13"/>
  <c r="DT192" i="13"/>
  <c r="DS192" i="13"/>
  <c r="DR192" i="13"/>
  <c r="DQ192" i="13"/>
  <c r="DP192" i="13"/>
  <c r="DO192" i="13"/>
  <c r="DN192" i="13"/>
  <c r="DM192" i="13"/>
  <c r="DL192" i="13"/>
  <c r="DK192" i="13"/>
  <c r="DJ192" i="13"/>
  <c r="DI192" i="13"/>
  <c r="DH192" i="13"/>
  <c r="DG192" i="13"/>
  <c r="DF192" i="13"/>
  <c r="DE192" i="13"/>
  <c r="DD192" i="13"/>
  <c r="DC192" i="13"/>
  <c r="DB192" i="13"/>
  <c r="DA192" i="13"/>
  <c r="CZ192" i="13"/>
  <c r="AC189" i="13"/>
  <c r="AB189" i="13"/>
  <c r="AA189" i="13"/>
  <c r="Z189" i="13"/>
  <c r="Y189" i="13"/>
  <c r="X189" i="13"/>
  <c r="AC187" i="13"/>
  <c r="AB187" i="13"/>
  <c r="AA187" i="13"/>
  <c r="Z187" i="13"/>
  <c r="Y187" i="13"/>
  <c r="X187" i="13"/>
  <c r="AC186" i="13"/>
  <c r="AD186" i="13" s="1"/>
  <c r="AE186" i="13" s="1"/>
  <c r="AF186" i="13" s="1"/>
  <c r="AG186" i="13" s="1"/>
  <c r="AH186" i="13" s="1"/>
  <c r="AI186" i="13" s="1"/>
  <c r="AJ186" i="13" s="1"/>
  <c r="AK186" i="13" s="1"/>
  <c r="AL186" i="13" s="1"/>
  <c r="AM186" i="13" s="1"/>
  <c r="AN186" i="13" s="1"/>
  <c r="AO186" i="13" s="1"/>
  <c r="AP186" i="13" s="1"/>
  <c r="AQ186" i="13" s="1"/>
  <c r="AR186" i="13" s="1"/>
  <c r="AS186" i="13" s="1"/>
  <c r="AT186" i="13" s="1"/>
  <c r="AU186" i="13" s="1"/>
  <c r="AV186" i="13" s="1"/>
  <c r="AW186" i="13" s="1"/>
  <c r="AX186" i="13" s="1"/>
  <c r="AY186" i="13" s="1"/>
  <c r="AZ186" i="13" s="1"/>
  <c r="BA186" i="13" s="1"/>
  <c r="BB186" i="13" s="1"/>
  <c r="BC186" i="13" s="1"/>
  <c r="BD186" i="13" s="1"/>
  <c r="BE186" i="13" s="1"/>
  <c r="BF186" i="13" s="1"/>
  <c r="BG186" i="13" s="1"/>
  <c r="BH186" i="13" s="1"/>
  <c r="BI186" i="13" s="1"/>
  <c r="BJ186" i="13" s="1"/>
  <c r="BK186" i="13" s="1"/>
  <c r="BL186" i="13" s="1"/>
  <c r="BM186" i="13" s="1"/>
  <c r="BN186" i="13" s="1"/>
  <c r="BO186" i="13" s="1"/>
  <c r="BP186" i="13" s="1"/>
  <c r="BQ186" i="13" s="1"/>
  <c r="BR186" i="13" s="1"/>
  <c r="BS186" i="13" s="1"/>
  <c r="BT186" i="13" s="1"/>
  <c r="BU186" i="13" s="1"/>
  <c r="BV186" i="13" s="1"/>
  <c r="BW186" i="13" s="1"/>
  <c r="BX186" i="13" s="1"/>
  <c r="BY186" i="13" s="1"/>
  <c r="BZ186" i="13" s="1"/>
  <c r="CA186" i="13" s="1"/>
  <c r="CB186" i="13" s="1"/>
  <c r="CC186" i="13" s="1"/>
  <c r="CD186" i="13" s="1"/>
  <c r="CE186" i="13" s="1"/>
  <c r="CF186" i="13" s="1"/>
  <c r="CG186" i="13" s="1"/>
  <c r="CH186" i="13" s="1"/>
  <c r="CI186" i="13" s="1"/>
  <c r="CJ186" i="13" s="1"/>
  <c r="CK186" i="13" s="1"/>
  <c r="CL186" i="13" s="1"/>
  <c r="CM186" i="13" s="1"/>
  <c r="CN186" i="13" s="1"/>
  <c r="CO186" i="13" s="1"/>
  <c r="CP186" i="13" s="1"/>
  <c r="CQ186" i="13" s="1"/>
  <c r="CR186" i="13" s="1"/>
  <c r="CS186" i="13" s="1"/>
  <c r="CT186" i="13" s="1"/>
  <c r="CU186" i="13" s="1"/>
  <c r="CV186" i="13" s="1"/>
  <c r="CW186" i="13" s="1"/>
  <c r="CX186" i="13" s="1"/>
  <c r="CY186" i="13" s="1"/>
  <c r="AB186" i="13"/>
  <c r="AA186" i="13"/>
  <c r="Z186" i="13"/>
  <c r="Y186" i="13"/>
  <c r="X186" i="13"/>
  <c r="AB183" i="13"/>
  <c r="AC183" i="13" s="1"/>
  <c r="AD183" i="13" s="1"/>
  <c r="AA183" i="13"/>
  <c r="Z183" i="13"/>
  <c r="Y183" i="13"/>
  <c r="X183" i="13"/>
  <c r="AB181" i="13"/>
  <c r="AA181" i="13"/>
  <c r="Z181" i="13"/>
  <c r="Y181" i="13"/>
  <c r="X181" i="13"/>
  <c r="AB180" i="13"/>
  <c r="AC180" i="13" s="1"/>
  <c r="AD180" i="13" s="1"/>
  <c r="AE180" i="13" s="1"/>
  <c r="AF180" i="13" s="1"/>
  <c r="AG180" i="13" s="1"/>
  <c r="AH180" i="13" s="1"/>
  <c r="AI180" i="13" s="1"/>
  <c r="AJ180" i="13" s="1"/>
  <c r="AK180" i="13" s="1"/>
  <c r="AL180" i="13" s="1"/>
  <c r="AM180" i="13" s="1"/>
  <c r="AN180" i="13" s="1"/>
  <c r="AO180" i="13" s="1"/>
  <c r="AP180" i="13" s="1"/>
  <c r="AQ180" i="13" s="1"/>
  <c r="AR180" i="13" s="1"/>
  <c r="AS180" i="13" s="1"/>
  <c r="AT180" i="13" s="1"/>
  <c r="AU180" i="13" s="1"/>
  <c r="AV180" i="13" s="1"/>
  <c r="AW180" i="13" s="1"/>
  <c r="AX180" i="13" s="1"/>
  <c r="AY180" i="13" s="1"/>
  <c r="AZ180" i="13" s="1"/>
  <c r="BA180" i="13" s="1"/>
  <c r="BB180" i="13" s="1"/>
  <c r="BC180" i="13" s="1"/>
  <c r="BD180" i="13" s="1"/>
  <c r="BE180" i="13" s="1"/>
  <c r="BF180" i="13" s="1"/>
  <c r="BG180" i="13" s="1"/>
  <c r="BH180" i="13" s="1"/>
  <c r="BI180" i="13" s="1"/>
  <c r="BJ180" i="13" s="1"/>
  <c r="BK180" i="13" s="1"/>
  <c r="BL180" i="13" s="1"/>
  <c r="BM180" i="13" s="1"/>
  <c r="BN180" i="13" s="1"/>
  <c r="BO180" i="13" s="1"/>
  <c r="BP180" i="13" s="1"/>
  <c r="BQ180" i="13" s="1"/>
  <c r="BR180" i="13" s="1"/>
  <c r="BS180" i="13" s="1"/>
  <c r="BT180" i="13" s="1"/>
  <c r="BU180" i="13" s="1"/>
  <c r="BV180" i="13" s="1"/>
  <c r="BW180" i="13" s="1"/>
  <c r="BX180" i="13" s="1"/>
  <c r="BY180" i="13" s="1"/>
  <c r="BZ180" i="13" s="1"/>
  <c r="CA180" i="13" s="1"/>
  <c r="CB180" i="13" s="1"/>
  <c r="CC180" i="13" s="1"/>
  <c r="CD180" i="13" s="1"/>
  <c r="CE180" i="13" s="1"/>
  <c r="CF180" i="13" s="1"/>
  <c r="CG180" i="13" s="1"/>
  <c r="CH180" i="13" s="1"/>
  <c r="CI180" i="13" s="1"/>
  <c r="CJ180" i="13" s="1"/>
  <c r="CK180" i="13" s="1"/>
  <c r="CL180" i="13" s="1"/>
  <c r="CM180" i="13" s="1"/>
  <c r="CN180" i="13" s="1"/>
  <c r="CO180" i="13" s="1"/>
  <c r="CP180" i="13" s="1"/>
  <c r="CQ180" i="13" s="1"/>
  <c r="CR180" i="13" s="1"/>
  <c r="CS180" i="13" s="1"/>
  <c r="CT180" i="13" s="1"/>
  <c r="CU180" i="13" s="1"/>
  <c r="CV180" i="13" s="1"/>
  <c r="CW180" i="13" s="1"/>
  <c r="CX180" i="13" s="1"/>
  <c r="CY180" i="13" s="1"/>
  <c r="AA180" i="13"/>
  <c r="Z180" i="13"/>
  <c r="Y180" i="13"/>
  <c r="X180" i="13"/>
  <c r="DW179" i="13"/>
  <c r="DV179" i="13"/>
  <c r="DU179" i="13"/>
  <c r="DT179" i="13"/>
  <c r="DS179" i="13"/>
  <c r="DR179" i="13"/>
  <c r="DQ179" i="13"/>
  <c r="DP179" i="13"/>
  <c r="DO179" i="13"/>
  <c r="DN179" i="13"/>
  <c r="DM179" i="13"/>
  <c r="DL179" i="13"/>
  <c r="DK179" i="13"/>
  <c r="DJ179" i="13"/>
  <c r="DI179" i="13"/>
  <c r="DH179" i="13"/>
  <c r="DG179" i="13"/>
  <c r="DF179" i="13"/>
  <c r="DE179" i="13"/>
  <c r="DD179" i="13"/>
  <c r="DC179" i="13"/>
  <c r="DB179" i="13"/>
  <c r="DA179" i="13"/>
  <c r="CZ179" i="13"/>
  <c r="CY176" i="13"/>
  <c r="CX176" i="13"/>
  <c r="CW176" i="13"/>
  <c r="CV176" i="13"/>
  <c r="CU176" i="13"/>
  <c r="CT176" i="13"/>
  <c r="CS176" i="13"/>
  <c r="CR176" i="13"/>
  <c r="CQ176" i="13"/>
  <c r="CP176" i="13"/>
  <c r="CO176" i="13"/>
  <c r="CN176" i="13"/>
  <c r="CM176" i="13"/>
  <c r="CL176" i="13"/>
  <c r="CK176" i="13"/>
  <c r="CJ176" i="13"/>
  <c r="CI176" i="13"/>
  <c r="CH176" i="13"/>
  <c r="CG176" i="13"/>
  <c r="CF176" i="13"/>
  <c r="CE176" i="13"/>
  <c r="CD176" i="13"/>
  <c r="CC176" i="13"/>
  <c r="CB176" i="13"/>
  <c r="CA176" i="13"/>
  <c r="BZ176" i="13"/>
  <c r="BY176" i="13"/>
  <c r="BX176" i="13"/>
  <c r="BW176" i="13"/>
  <c r="BV176" i="13"/>
  <c r="BU176" i="13"/>
  <c r="BT176" i="13"/>
  <c r="BS176" i="13"/>
  <c r="BR176" i="13"/>
  <c r="BQ176" i="13"/>
  <c r="BP176" i="13"/>
  <c r="BO176" i="13"/>
  <c r="BN176" i="13"/>
  <c r="BM176" i="13"/>
  <c r="BL176" i="13"/>
  <c r="BK176" i="13"/>
  <c r="BJ176" i="13"/>
  <c r="BI176" i="13"/>
  <c r="BH176" i="13"/>
  <c r="BG176" i="13"/>
  <c r="BF176" i="13"/>
  <c r="BE176" i="13"/>
  <c r="BD176" i="13"/>
  <c r="BC176" i="13"/>
  <c r="BB176" i="13"/>
  <c r="BA176" i="13"/>
  <c r="AZ176" i="13"/>
  <c r="AY176" i="13"/>
  <c r="AX176" i="13"/>
  <c r="AW176" i="13"/>
  <c r="AV176" i="13"/>
  <c r="AU176" i="13"/>
  <c r="AT176" i="13"/>
  <c r="AS176" i="13"/>
  <c r="AR176" i="13"/>
  <c r="AQ176" i="13"/>
  <c r="AP176" i="13"/>
  <c r="AO176" i="13"/>
  <c r="AN176" i="13"/>
  <c r="AM176" i="13"/>
  <c r="AL176" i="13"/>
  <c r="AK176" i="13"/>
  <c r="AJ176" i="13"/>
  <c r="AI176" i="13"/>
  <c r="AH176" i="13"/>
  <c r="AG176" i="13"/>
  <c r="AF176" i="13"/>
  <c r="AE176" i="13"/>
  <c r="AD176" i="13"/>
  <c r="AC176" i="13"/>
  <c r="AB176" i="13"/>
  <c r="AA176" i="13"/>
  <c r="Z176" i="13"/>
  <c r="Y176" i="13"/>
  <c r="X176" i="13"/>
  <c r="CY174" i="13"/>
  <c r="CX174" i="13"/>
  <c r="CW174" i="13"/>
  <c r="CV174" i="13"/>
  <c r="CU174" i="13"/>
  <c r="CT174" i="13"/>
  <c r="CS174" i="13"/>
  <c r="CR174" i="13"/>
  <c r="CQ174" i="13"/>
  <c r="CP174" i="13"/>
  <c r="CO174" i="13"/>
  <c r="CN174" i="13"/>
  <c r="CM174" i="13"/>
  <c r="CL174" i="13"/>
  <c r="CK174" i="13"/>
  <c r="CJ174" i="13"/>
  <c r="CI174" i="13"/>
  <c r="CH174" i="13"/>
  <c r="CG174" i="13"/>
  <c r="CF174" i="13"/>
  <c r="CE174" i="13"/>
  <c r="CD174" i="13"/>
  <c r="CC174" i="13"/>
  <c r="CB174" i="13"/>
  <c r="CA174" i="13"/>
  <c r="BZ174" i="13"/>
  <c r="BY174" i="13"/>
  <c r="BX174" i="13"/>
  <c r="BW174" i="13"/>
  <c r="BV174" i="13"/>
  <c r="BU174" i="13"/>
  <c r="BT174" i="13"/>
  <c r="BS174" i="13"/>
  <c r="BR174" i="13"/>
  <c r="BQ174" i="13"/>
  <c r="BP174" i="13"/>
  <c r="BO174" i="13"/>
  <c r="BN174" i="13"/>
  <c r="BM174" i="13"/>
  <c r="BL174" i="13"/>
  <c r="BK174" i="13"/>
  <c r="BJ174" i="13"/>
  <c r="BI174" i="13"/>
  <c r="BH174" i="13"/>
  <c r="BG174" i="13"/>
  <c r="BF174" i="13"/>
  <c r="BE174" i="13"/>
  <c r="BD174" i="13"/>
  <c r="BC174" i="13"/>
  <c r="BB174" i="13"/>
  <c r="BA174" i="13"/>
  <c r="AZ174" i="13"/>
  <c r="AY174" i="13"/>
  <c r="AX174" i="13"/>
  <c r="AW174" i="13"/>
  <c r="AV174" i="13"/>
  <c r="AU174" i="13"/>
  <c r="AT174" i="13"/>
  <c r="AS174" i="13"/>
  <c r="AR174" i="13"/>
  <c r="AQ174" i="13"/>
  <c r="AP174" i="13"/>
  <c r="AO174" i="13"/>
  <c r="AN174" i="13"/>
  <c r="AM174" i="13"/>
  <c r="AL174" i="13"/>
  <c r="AK174" i="13"/>
  <c r="AJ174" i="13"/>
  <c r="AI174" i="13"/>
  <c r="AH174" i="13"/>
  <c r="AG174" i="13"/>
  <c r="AF174" i="13"/>
  <c r="AE174" i="13"/>
  <c r="AD174" i="13"/>
  <c r="AC174" i="13"/>
  <c r="AB174" i="13"/>
  <c r="AA174" i="13"/>
  <c r="Z174" i="13"/>
  <c r="Y174" i="13"/>
  <c r="X174" i="13"/>
  <c r="AC173" i="13"/>
  <c r="AD173" i="13" s="1"/>
  <c r="AE173" i="13" s="1"/>
  <c r="AF173" i="13" s="1"/>
  <c r="AG173" i="13" s="1"/>
  <c r="AH173" i="13" s="1"/>
  <c r="AI173" i="13" s="1"/>
  <c r="AJ173" i="13" s="1"/>
  <c r="AK173" i="13" s="1"/>
  <c r="AL173" i="13" s="1"/>
  <c r="AM173" i="13" s="1"/>
  <c r="AN173" i="13" s="1"/>
  <c r="AO173" i="13" s="1"/>
  <c r="AP173" i="13" s="1"/>
  <c r="AQ173" i="13" s="1"/>
  <c r="AR173" i="13" s="1"/>
  <c r="AS173" i="13" s="1"/>
  <c r="AT173" i="13" s="1"/>
  <c r="AU173" i="13" s="1"/>
  <c r="AV173" i="13" s="1"/>
  <c r="AW173" i="13" s="1"/>
  <c r="AX173" i="13" s="1"/>
  <c r="AY173" i="13" s="1"/>
  <c r="AZ173" i="13" s="1"/>
  <c r="BA173" i="13" s="1"/>
  <c r="BB173" i="13" s="1"/>
  <c r="BC173" i="13" s="1"/>
  <c r="BD173" i="13" s="1"/>
  <c r="BE173" i="13" s="1"/>
  <c r="BF173" i="13" s="1"/>
  <c r="BG173" i="13" s="1"/>
  <c r="BH173" i="13" s="1"/>
  <c r="BI173" i="13" s="1"/>
  <c r="BJ173" i="13" s="1"/>
  <c r="BK173" i="13" s="1"/>
  <c r="BL173" i="13" s="1"/>
  <c r="BM173" i="13" s="1"/>
  <c r="BN173" i="13" s="1"/>
  <c r="BO173" i="13" s="1"/>
  <c r="BP173" i="13" s="1"/>
  <c r="BQ173" i="13" s="1"/>
  <c r="BR173" i="13" s="1"/>
  <c r="BS173" i="13" s="1"/>
  <c r="BT173" i="13" s="1"/>
  <c r="BU173" i="13" s="1"/>
  <c r="BV173" i="13" s="1"/>
  <c r="BW173" i="13" s="1"/>
  <c r="BX173" i="13" s="1"/>
  <c r="BY173" i="13" s="1"/>
  <c r="BZ173" i="13" s="1"/>
  <c r="CA173" i="13" s="1"/>
  <c r="CB173" i="13" s="1"/>
  <c r="CC173" i="13" s="1"/>
  <c r="CD173" i="13" s="1"/>
  <c r="CE173" i="13" s="1"/>
  <c r="CF173" i="13" s="1"/>
  <c r="CG173" i="13" s="1"/>
  <c r="CH173" i="13" s="1"/>
  <c r="CI173" i="13" s="1"/>
  <c r="CJ173" i="13" s="1"/>
  <c r="CK173" i="13" s="1"/>
  <c r="CL173" i="13" s="1"/>
  <c r="CM173" i="13" s="1"/>
  <c r="CN173" i="13" s="1"/>
  <c r="CO173" i="13" s="1"/>
  <c r="CP173" i="13" s="1"/>
  <c r="CQ173" i="13" s="1"/>
  <c r="CR173" i="13" s="1"/>
  <c r="CS173" i="13" s="1"/>
  <c r="CT173" i="13" s="1"/>
  <c r="CU173" i="13" s="1"/>
  <c r="CV173" i="13" s="1"/>
  <c r="CW173" i="13" s="1"/>
  <c r="CX173" i="13" s="1"/>
  <c r="CY173" i="13" s="1"/>
  <c r="AB173" i="13"/>
  <c r="AA173" i="13"/>
  <c r="Z173" i="13"/>
  <c r="Y173" i="13"/>
  <c r="X173" i="13"/>
  <c r="AL172" i="13"/>
  <c r="AM172" i="13" s="1"/>
  <c r="AN172" i="13" s="1"/>
  <c r="AO172" i="13" s="1"/>
  <c r="AP172" i="13" s="1"/>
  <c r="AQ172" i="13" s="1"/>
  <c r="AR172" i="13" s="1"/>
  <c r="AS172" i="13" s="1"/>
  <c r="AT172" i="13" s="1"/>
  <c r="AU172" i="13" s="1"/>
  <c r="AV172" i="13" s="1"/>
  <c r="AW172" i="13" s="1"/>
  <c r="AX172" i="13" s="1"/>
  <c r="AY172" i="13" s="1"/>
  <c r="AZ172" i="13" s="1"/>
  <c r="BA172" i="13" s="1"/>
  <c r="BB172" i="13" s="1"/>
  <c r="BC172" i="13" s="1"/>
  <c r="BD172" i="13" s="1"/>
  <c r="BE172" i="13" s="1"/>
  <c r="BF172" i="13" s="1"/>
  <c r="BG172" i="13" s="1"/>
  <c r="BH172" i="13" s="1"/>
  <c r="BI172" i="13" s="1"/>
  <c r="BJ172" i="13" s="1"/>
  <c r="BK172" i="13" s="1"/>
  <c r="BL172" i="13" s="1"/>
  <c r="BM172" i="13" s="1"/>
  <c r="BN172" i="13" s="1"/>
  <c r="BO172" i="13" s="1"/>
  <c r="BP172" i="13" s="1"/>
  <c r="BQ172" i="13" s="1"/>
  <c r="BR172" i="13" s="1"/>
  <c r="BS172" i="13" s="1"/>
  <c r="BT172" i="13" s="1"/>
  <c r="BU172" i="13" s="1"/>
  <c r="BV172" i="13" s="1"/>
  <c r="BW172" i="13" s="1"/>
  <c r="BX172" i="13" s="1"/>
  <c r="BY172" i="13" s="1"/>
  <c r="BZ172" i="13" s="1"/>
  <c r="CA172" i="13" s="1"/>
  <c r="CB172" i="13" s="1"/>
  <c r="CC172" i="13" s="1"/>
  <c r="CD172" i="13" s="1"/>
  <c r="CE172" i="13" s="1"/>
  <c r="CF172" i="13" s="1"/>
  <c r="CG172" i="13" s="1"/>
  <c r="CH172" i="13" s="1"/>
  <c r="CI172" i="13" s="1"/>
  <c r="CJ172" i="13" s="1"/>
  <c r="CK172" i="13" s="1"/>
  <c r="CL172" i="13" s="1"/>
  <c r="CM172" i="13" s="1"/>
  <c r="CN172" i="13" s="1"/>
  <c r="CO172" i="13" s="1"/>
  <c r="CP172" i="13" s="1"/>
  <c r="CQ172" i="13" s="1"/>
  <c r="CR172" i="13" s="1"/>
  <c r="CS172" i="13" s="1"/>
  <c r="CT172" i="13" s="1"/>
  <c r="CU172" i="13" s="1"/>
  <c r="CV172" i="13" s="1"/>
  <c r="CW172" i="13" s="1"/>
  <c r="CX172" i="13" s="1"/>
  <c r="CY172" i="13" s="1"/>
  <c r="AG172" i="13"/>
  <c r="AH172" i="13" s="1"/>
  <c r="AI172" i="13" s="1"/>
  <c r="AJ172" i="13" s="1"/>
  <c r="AK172" i="13" s="1"/>
  <c r="AD172" i="13"/>
  <c r="AE172" i="13" s="1"/>
  <c r="AF172" i="13" s="1"/>
  <c r="BL171" i="13"/>
  <c r="BM171" i="13" s="1"/>
  <c r="BN171" i="13" s="1"/>
  <c r="BO171" i="13" s="1"/>
  <c r="BP171" i="13" s="1"/>
  <c r="BQ171" i="13" s="1"/>
  <c r="BR171" i="13" s="1"/>
  <c r="BS171" i="13" s="1"/>
  <c r="BT171" i="13" s="1"/>
  <c r="BU171" i="13" s="1"/>
  <c r="BV171" i="13" s="1"/>
  <c r="BW171" i="13" s="1"/>
  <c r="BX171" i="13" s="1"/>
  <c r="BY171" i="13" s="1"/>
  <c r="BZ171" i="13" s="1"/>
  <c r="CA171" i="13" s="1"/>
  <c r="CB171" i="13" s="1"/>
  <c r="CC171" i="13" s="1"/>
  <c r="CD171" i="13" s="1"/>
  <c r="CE171" i="13" s="1"/>
  <c r="CF171" i="13" s="1"/>
  <c r="CG171" i="13" s="1"/>
  <c r="CH171" i="13" s="1"/>
  <c r="CI171" i="13" s="1"/>
  <c r="CJ171" i="13" s="1"/>
  <c r="CK171" i="13" s="1"/>
  <c r="CL171" i="13" s="1"/>
  <c r="CM171" i="13" s="1"/>
  <c r="CN171" i="13" s="1"/>
  <c r="CO171" i="13" s="1"/>
  <c r="CP171" i="13" s="1"/>
  <c r="CQ171" i="13" s="1"/>
  <c r="CR171" i="13" s="1"/>
  <c r="CS171" i="13" s="1"/>
  <c r="CT171" i="13" s="1"/>
  <c r="CU171" i="13" s="1"/>
  <c r="CV171" i="13" s="1"/>
  <c r="CW171" i="13" s="1"/>
  <c r="CX171" i="13" s="1"/>
  <c r="CY171" i="13" s="1"/>
  <c r="AV171" i="13"/>
  <c r="AW171" i="13" s="1"/>
  <c r="AX171" i="13" s="1"/>
  <c r="AY171" i="13" s="1"/>
  <c r="AZ171" i="13" s="1"/>
  <c r="BA171" i="13" s="1"/>
  <c r="BB171" i="13" s="1"/>
  <c r="BC171" i="13" s="1"/>
  <c r="BD171" i="13" s="1"/>
  <c r="BE171" i="13" s="1"/>
  <c r="BF171" i="13" s="1"/>
  <c r="BG171" i="13" s="1"/>
  <c r="BH171" i="13" s="1"/>
  <c r="BI171" i="13" s="1"/>
  <c r="BJ171" i="13" s="1"/>
  <c r="BK171" i="13" s="1"/>
  <c r="AF171" i="13"/>
  <c r="AG171" i="13" s="1"/>
  <c r="AH171" i="13" s="1"/>
  <c r="AI171" i="13" s="1"/>
  <c r="AJ171" i="13" s="1"/>
  <c r="AK171" i="13" s="1"/>
  <c r="AL171" i="13" s="1"/>
  <c r="AM171" i="13" s="1"/>
  <c r="AN171" i="13" s="1"/>
  <c r="AO171" i="13" s="1"/>
  <c r="AP171" i="13" s="1"/>
  <c r="AQ171" i="13" s="1"/>
  <c r="AR171" i="13" s="1"/>
  <c r="AS171" i="13" s="1"/>
  <c r="AT171" i="13" s="1"/>
  <c r="AU171" i="13" s="1"/>
  <c r="AE171" i="13"/>
  <c r="AD171" i="13"/>
  <c r="AB170" i="13"/>
  <c r="AA170" i="13"/>
  <c r="Z170" i="13"/>
  <c r="Y170" i="13"/>
  <c r="X170" i="13"/>
  <c r="BA169" i="13"/>
  <c r="BB169" i="13" s="1"/>
  <c r="BC169" i="13" s="1"/>
  <c r="BD169" i="13" s="1"/>
  <c r="BE169" i="13" s="1"/>
  <c r="BF169" i="13" s="1"/>
  <c r="BG169" i="13" s="1"/>
  <c r="BH169" i="13" s="1"/>
  <c r="BI169" i="13" s="1"/>
  <c r="BJ169" i="13" s="1"/>
  <c r="BK169" i="13" s="1"/>
  <c r="BL169" i="13" s="1"/>
  <c r="BM169" i="13" s="1"/>
  <c r="BN169" i="13" s="1"/>
  <c r="BO169" i="13" s="1"/>
  <c r="BP169" i="13" s="1"/>
  <c r="BQ169" i="13" s="1"/>
  <c r="BR169" i="13" s="1"/>
  <c r="BS169" i="13" s="1"/>
  <c r="BT169" i="13" s="1"/>
  <c r="BU169" i="13" s="1"/>
  <c r="BV169" i="13" s="1"/>
  <c r="BW169" i="13" s="1"/>
  <c r="BX169" i="13" s="1"/>
  <c r="BY169" i="13" s="1"/>
  <c r="BZ169" i="13" s="1"/>
  <c r="CA169" i="13" s="1"/>
  <c r="CB169" i="13" s="1"/>
  <c r="CC169" i="13" s="1"/>
  <c r="CD169" i="13" s="1"/>
  <c r="CE169" i="13" s="1"/>
  <c r="CF169" i="13" s="1"/>
  <c r="CG169" i="13" s="1"/>
  <c r="CH169" i="13" s="1"/>
  <c r="CI169" i="13" s="1"/>
  <c r="CJ169" i="13" s="1"/>
  <c r="CK169" i="13" s="1"/>
  <c r="CL169" i="13" s="1"/>
  <c r="CM169" i="13" s="1"/>
  <c r="CN169" i="13" s="1"/>
  <c r="CO169" i="13" s="1"/>
  <c r="CP169" i="13" s="1"/>
  <c r="CQ169" i="13" s="1"/>
  <c r="CR169" i="13" s="1"/>
  <c r="CS169" i="13" s="1"/>
  <c r="CT169" i="13" s="1"/>
  <c r="CU169" i="13" s="1"/>
  <c r="CV169" i="13" s="1"/>
  <c r="CW169" i="13" s="1"/>
  <c r="CX169" i="13" s="1"/>
  <c r="CY169" i="13" s="1"/>
  <c r="AK169" i="13"/>
  <c r="AL169" i="13" s="1"/>
  <c r="AM169" i="13" s="1"/>
  <c r="AN169" i="13" s="1"/>
  <c r="AO169" i="13" s="1"/>
  <c r="AP169" i="13" s="1"/>
  <c r="AQ169" i="13" s="1"/>
  <c r="AR169" i="13" s="1"/>
  <c r="AS169" i="13" s="1"/>
  <c r="AT169" i="13" s="1"/>
  <c r="AU169" i="13" s="1"/>
  <c r="AV169" i="13" s="1"/>
  <c r="AW169" i="13" s="1"/>
  <c r="AX169" i="13" s="1"/>
  <c r="AY169" i="13" s="1"/>
  <c r="AZ169" i="13" s="1"/>
  <c r="AH169" i="13"/>
  <c r="AI169" i="13" s="1"/>
  <c r="AJ169" i="13" s="1"/>
  <c r="AD169" i="13"/>
  <c r="AE169" i="13" s="1"/>
  <c r="AF169" i="13" s="1"/>
  <c r="AG169" i="13" s="1"/>
  <c r="AE168" i="13"/>
  <c r="AD168" i="13"/>
  <c r="AB168" i="13"/>
  <c r="AA168" i="13"/>
  <c r="Z168" i="13"/>
  <c r="Y168" i="13"/>
  <c r="X168" i="13"/>
  <c r="AL167" i="13"/>
  <c r="AM167" i="13" s="1"/>
  <c r="AN167" i="13" s="1"/>
  <c r="AO167" i="13" s="1"/>
  <c r="AP167" i="13" s="1"/>
  <c r="AQ167" i="13" s="1"/>
  <c r="AR167" i="13" s="1"/>
  <c r="AS167" i="13" s="1"/>
  <c r="AT167" i="13" s="1"/>
  <c r="AU167" i="13" s="1"/>
  <c r="AV167" i="13" s="1"/>
  <c r="AW167" i="13" s="1"/>
  <c r="AX167" i="13" s="1"/>
  <c r="AY167" i="13" s="1"/>
  <c r="AZ167" i="13" s="1"/>
  <c r="BA167" i="13" s="1"/>
  <c r="BB167" i="13" s="1"/>
  <c r="BC167" i="13" s="1"/>
  <c r="BD167" i="13" s="1"/>
  <c r="BE167" i="13" s="1"/>
  <c r="BF167" i="13" s="1"/>
  <c r="BG167" i="13" s="1"/>
  <c r="BH167" i="13" s="1"/>
  <c r="BI167" i="13" s="1"/>
  <c r="BJ167" i="13" s="1"/>
  <c r="BK167" i="13" s="1"/>
  <c r="BL167" i="13" s="1"/>
  <c r="BM167" i="13" s="1"/>
  <c r="BN167" i="13" s="1"/>
  <c r="BO167" i="13" s="1"/>
  <c r="BP167" i="13" s="1"/>
  <c r="BQ167" i="13" s="1"/>
  <c r="BR167" i="13" s="1"/>
  <c r="BS167" i="13" s="1"/>
  <c r="BT167" i="13" s="1"/>
  <c r="BU167" i="13" s="1"/>
  <c r="BV167" i="13" s="1"/>
  <c r="BW167" i="13" s="1"/>
  <c r="BX167" i="13" s="1"/>
  <c r="BY167" i="13" s="1"/>
  <c r="BZ167" i="13" s="1"/>
  <c r="CA167" i="13" s="1"/>
  <c r="CB167" i="13" s="1"/>
  <c r="CC167" i="13" s="1"/>
  <c r="CD167" i="13" s="1"/>
  <c r="CE167" i="13" s="1"/>
  <c r="CF167" i="13" s="1"/>
  <c r="CG167" i="13" s="1"/>
  <c r="CH167" i="13" s="1"/>
  <c r="CI167" i="13" s="1"/>
  <c r="CJ167" i="13" s="1"/>
  <c r="CK167" i="13" s="1"/>
  <c r="CL167" i="13" s="1"/>
  <c r="CM167" i="13" s="1"/>
  <c r="CN167" i="13" s="1"/>
  <c r="CO167" i="13" s="1"/>
  <c r="CP167" i="13" s="1"/>
  <c r="CQ167" i="13" s="1"/>
  <c r="CR167" i="13" s="1"/>
  <c r="CS167" i="13" s="1"/>
  <c r="CT167" i="13" s="1"/>
  <c r="CU167" i="13" s="1"/>
  <c r="CV167" i="13" s="1"/>
  <c r="CW167" i="13" s="1"/>
  <c r="CX167" i="13" s="1"/>
  <c r="CY167" i="13" s="1"/>
  <c r="AI167" i="13"/>
  <c r="AJ167" i="13" s="1"/>
  <c r="AK167" i="13" s="1"/>
  <c r="AD167" i="13"/>
  <c r="AE167" i="13" s="1"/>
  <c r="AF167" i="13" s="1"/>
  <c r="AG167" i="13" s="1"/>
  <c r="AH167" i="13" s="1"/>
  <c r="AB167" i="13"/>
  <c r="AA167" i="13"/>
  <c r="Z167" i="13"/>
  <c r="Y167" i="13"/>
  <c r="X167" i="13"/>
  <c r="DW166" i="13"/>
  <c r="DV166" i="13"/>
  <c r="DU166" i="13"/>
  <c r="DT166" i="13"/>
  <c r="DS166" i="13"/>
  <c r="DR166" i="13"/>
  <c r="DQ166" i="13"/>
  <c r="DP166" i="13"/>
  <c r="DO166" i="13"/>
  <c r="DN166" i="13"/>
  <c r="DM166" i="13"/>
  <c r="DL166" i="13"/>
  <c r="DK166" i="13"/>
  <c r="DJ166" i="13"/>
  <c r="DI166" i="13"/>
  <c r="DH166" i="13"/>
  <c r="DG166" i="13"/>
  <c r="DF166" i="13"/>
  <c r="DE166" i="13"/>
  <c r="DD166" i="13"/>
  <c r="DC166" i="13"/>
  <c r="DB166" i="13"/>
  <c r="DA166" i="13"/>
  <c r="CZ166" i="13"/>
  <c r="CY164" i="13"/>
  <c r="CX164" i="13"/>
  <c r="CW164" i="13"/>
  <c r="CV164" i="13"/>
  <c r="CU164" i="13"/>
  <c r="CT164" i="13"/>
  <c r="CS164" i="13"/>
  <c r="CR164" i="13"/>
  <c r="CQ164" i="13"/>
  <c r="CP164" i="13"/>
  <c r="CO164" i="13"/>
  <c r="CN164" i="13"/>
  <c r="CM164" i="13"/>
  <c r="CL164" i="13"/>
  <c r="CK164" i="13"/>
  <c r="CJ164" i="13"/>
  <c r="CI164" i="13"/>
  <c r="CH164" i="13"/>
  <c r="CG164" i="13"/>
  <c r="CF164" i="13"/>
  <c r="CE164" i="13"/>
  <c r="CD164" i="13"/>
  <c r="CC164" i="13"/>
  <c r="CB164" i="13"/>
  <c r="CA164" i="13"/>
  <c r="BZ164" i="13"/>
  <c r="BY164" i="13"/>
  <c r="BX164" i="13"/>
  <c r="BW164" i="13"/>
  <c r="BV164" i="13"/>
  <c r="BU164" i="13"/>
  <c r="BT164" i="13"/>
  <c r="BS164" i="13"/>
  <c r="BR164" i="13"/>
  <c r="BQ164" i="13"/>
  <c r="BP164" i="13"/>
  <c r="BO164" i="13"/>
  <c r="BN164" i="13"/>
  <c r="BM164" i="13"/>
  <c r="BL164" i="13"/>
  <c r="BK164" i="13"/>
  <c r="BJ164" i="13"/>
  <c r="BI164" i="13"/>
  <c r="BH164" i="13"/>
  <c r="BG164" i="13"/>
  <c r="BF164" i="13"/>
  <c r="BE164" i="13"/>
  <c r="BD164" i="13"/>
  <c r="BC164" i="13"/>
  <c r="BB164" i="13"/>
  <c r="BA164" i="13"/>
  <c r="AZ164" i="13"/>
  <c r="AY164" i="13"/>
  <c r="AX164" i="13"/>
  <c r="AW164" i="13"/>
  <c r="AV164" i="13"/>
  <c r="AU164" i="13"/>
  <c r="AT164" i="13"/>
  <c r="AS164" i="13"/>
  <c r="AR164" i="13"/>
  <c r="AQ164" i="13"/>
  <c r="AP164" i="13"/>
  <c r="AO164" i="13"/>
  <c r="AN164" i="13"/>
  <c r="AM164" i="13"/>
  <c r="AL164" i="13"/>
  <c r="AK164" i="13"/>
  <c r="AJ164" i="13"/>
  <c r="AI164" i="13"/>
  <c r="AH164" i="13"/>
  <c r="AG164" i="13"/>
  <c r="AF164" i="13"/>
  <c r="AE164" i="13"/>
  <c r="AD164" i="13"/>
  <c r="AC164" i="13"/>
  <c r="AB164" i="13"/>
  <c r="AA164" i="13"/>
  <c r="Z164" i="13"/>
  <c r="Y164" i="13"/>
  <c r="X164" i="13"/>
  <c r="CY163" i="13"/>
  <c r="CX163" i="13"/>
  <c r="CW163" i="13"/>
  <c r="CV163" i="13"/>
  <c r="CU163" i="13"/>
  <c r="CT163" i="13"/>
  <c r="CS163" i="13"/>
  <c r="CR163" i="13"/>
  <c r="CQ163" i="13"/>
  <c r="CP163" i="13"/>
  <c r="CO163" i="13"/>
  <c r="CN163" i="13"/>
  <c r="CM163" i="13"/>
  <c r="CL163" i="13"/>
  <c r="CK163" i="13"/>
  <c r="CJ163" i="13"/>
  <c r="CI163" i="13"/>
  <c r="CH163" i="13"/>
  <c r="CG163" i="13"/>
  <c r="CF163" i="13"/>
  <c r="CE163" i="13"/>
  <c r="CD163" i="13"/>
  <c r="CC163" i="13"/>
  <c r="CB163" i="13"/>
  <c r="CA163" i="13"/>
  <c r="BZ163" i="13"/>
  <c r="BY163" i="13"/>
  <c r="BX163" i="13"/>
  <c r="BW163" i="13"/>
  <c r="BV163" i="13"/>
  <c r="BU163" i="13"/>
  <c r="BT163" i="13"/>
  <c r="BS163" i="13"/>
  <c r="BR163" i="13"/>
  <c r="BQ163" i="13"/>
  <c r="BP163" i="13"/>
  <c r="BO163" i="13"/>
  <c r="BN163" i="13"/>
  <c r="BM163" i="13"/>
  <c r="BL163" i="13"/>
  <c r="BK163" i="13"/>
  <c r="BJ163" i="13"/>
  <c r="BI163" i="13"/>
  <c r="BH163" i="13"/>
  <c r="BG163" i="13"/>
  <c r="BF163" i="13"/>
  <c r="BE163" i="13"/>
  <c r="BD163" i="13"/>
  <c r="BC163" i="13"/>
  <c r="BB163" i="13"/>
  <c r="BA163" i="13"/>
  <c r="AZ163" i="13"/>
  <c r="AY163" i="13"/>
  <c r="AX163" i="13"/>
  <c r="AW163" i="13"/>
  <c r="AV163" i="13"/>
  <c r="AU163" i="13"/>
  <c r="AT163" i="13"/>
  <c r="AS163" i="13"/>
  <c r="AR163" i="13"/>
  <c r="AQ163" i="13"/>
  <c r="AP163" i="13"/>
  <c r="AO163" i="13"/>
  <c r="AN163" i="13"/>
  <c r="AM163" i="13"/>
  <c r="AL163" i="13"/>
  <c r="AK163" i="13"/>
  <c r="AJ163" i="13"/>
  <c r="AI163" i="13"/>
  <c r="AH163" i="13"/>
  <c r="AG163" i="13"/>
  <c r="AF163" i="13"/>
  <c r="AE163" i="13"/>
  <c r="AD163" i="13"/>
  <c r="AC163" i="13"/>
  <c r="AB163" i="13"/>
  <c r="AA163" i="13"/>
  <c r="Z163" i="13"/>
  <c r="Y163" i="13"/>
  <c r="X163" i="13"/>
  <c r="AB161" i="13"/>
  <c r="AA161" i="13"/>
  <c r="Z161" i="13"/>
  <c r="Y161" i="13"/>
  <c r="X161" i="13"/>
  <c r="AC160" i="13"/>
  <c r="AD160" i="13" s="1"/>
  <c r="AE160" i="13" s="1"/>
  <c r="AF160" i="13" s="1"/>
  <c r="AG160" i="13" s="1"/>
  <c r="AH160" i="13" s="1"/>
  <c r="AI160" i="13" s="1"/>
  <c r="AJ160" i="13" s="1"/>
  <c r="AK160" i="13" s="1"/>
  <c r="AL160" i="13" s="1"/>
  <c r="AM160" i="13" s="1"/>
  <c r="AN160" i="13" s="1"/>
  <c r="AO160" i="13" s="1"/>
  <c r="AP160" i="13" s="1"/>
  <c r="AQ160" i="13" s="1"/>
  <c r="AR160" i="13" s="1"/>
  <c r="AS160" i="13" s="1"/>
  <c r="AT160" i="13" s="1"/>
  <c r="AU160" i="13" s="1"/>
  <c r="AV160" i="13" s="1"/>
  <c r="AW160" i="13" s="1"/>
  <c r="AX160" i="13" s="1"/>
  <c r="AY160" i="13" s="1"/>
  <c r="AZ160" i="13" s="1"/>
  <c r="BA160" i="13" s="1"/>
  <c r="BB160" i="13" s="1"/>
  <c r="BC160" i="13" s="1"/>
  <c r="BD160" i="13" s="1"/>
  <c r="BE160" i="13" s="1"/>
  <c r="BF160" i="13" s="1"/>
  <c r="BG160" i="13" s="1"/>
  <c r="BH160" i="13" s="1"/>
  <c r="BI160" i="13" s="1"/>
  <c r="BJ160" i="13" s="1"/>
  <c r="BK160" i="13" s="1"/>
  <c r="BL160" i="13" s="1"/>
  <c r="BM160" i="13" s="1"/>
  <c r="BN160" i="13" s="1"/>
  <c r="BO160" i="13" s="1"/>
  <c r="BP160" i="13" s="1"/>
  <c r="BQ160" i="13" s="1"/>
  <c r="BR160" i="13" s="1"/>
  <c r="BS160" i="13" s="1"/>
  <c r="BT160" i="13" s="1"/>
  <c r="BU160" i="13" s="1"/>
  <c r="BV160" i="13" s="1"/>
  <c r="BW160" i="13" s="1"/>
  <c r="BX160" i="13" s="1"/>
  <c r="BY160" i="13" s="1"/>
  <c r="BZ160" i="13" s="1"/>
  <c r="CA160" i="13" s="1"/>
  <c r="CB160" i="13" s="1"/>
  <c r="CC160" i="13" s="1"/>
  <c r="CD160" i="13" s="1"/>
  <c r="CE160" i="13" s="1"/>
  <c r="CF160" i="13" s="1"/>
  <c r="CG160" i="13" s="1"/>
  <c r="CH160" i="13" s="1"/>
  <c r="CI160" i="13" s="1"/>
  <c r="CJ160" i="13" s="1"/>
  <c r="CK160" i="13" s="1"/>
  <c r="CL160" i="13" s="1"/>
  <c r="CM160" i="13" s="1"/>
  <c r="CN160" i="13" s="1"/>
  <c r="CO160" i="13" s="1"/>
  <c r="CP160" i="13" s="1"/>
  <c r="CQ160" i="13" s="1"/>
  <c r="CR160" i="13" s="1"/>
  <c r="CS160" i="13" s="1"/>
  <c r="CT160" i="13" s="1"/>
  <c r="CU160" i="13" s="1"/>
  <c r="CV160" i="13" s="1"/>
  <c r="CW160" i="13" s="1"/>
  <c r="CX160" i="13" s="1"/>
  <c r="CY160" i="13" s="1"/>
  <c r="AB160" i="13"/>
  <c r="AA160" i="13"/>
  <c r="Z160" i="13"/>
  <c r="Y160" i="13"/>
  <c r="X160" i="13"/>
  <c r="AB157" i="13"/>
  <c r="AC157" i="13" s="1"/>
  <c r="AA157" i="13"/>
  <c r="Z157" i="13"/>
  <c r="Y157" i="13"/>
  <c r="X157" i="13"/>
  <c r="AB155" i="13"/>
  <c r="AA155" i="13"/>
  <c r="Z155" i="13"/>
  <c r="Y155" i="13"/>
  <c r="X155" i="13"/>
  <c r="X154" i="13"/>
  <c r="I154" i="13"/>
  <c r="DW153" i="13"/>
  <c r="DV153" i="13"/>
  <c r="DU153" i="13"/>
  <c r="DT153" i="13"/>
  <c r="DS153" i="13"/>
  <c r="DR153" i="13"/>
  <c r="DQ153" i="13"/>
  <c r="DP153" i="13"/>
  <c r="DO153" i="13"/>
  <c r="DN153" i="13"/>
  <c r="DM153" i="13"/>
  <c r="DL153" i="13"/>
  <c r="DK153" i="13"/>
  <c r="DJ153" i="13"/>
  <c r="DI153" i="13"/>
  <c r="DH153" i="13"/>
  <c r="DG153" i="13"/>
  <c r="DF153" i="13"/>
  <c r="DE153" i="13"/>
  <c r="DD153" i="13"/>
  <c r="DC153" i="13"/>
  <c r="DB153" i="13"/>
  <c r="DA153" i="13"/>
  <c r="CZ153" i="13"/>
  <c r="AB147" i="13"/>
  <c r="AA147" i="13"/>
  <c r="Z147" i="13"/>
  <c r="Y147" i="13"/>
  <c r="X147" i="13"/>
  <c r="AB145" i="13"/>
  <c r="AC145" i="13" s="1"/>
  <c r="AD145" i="13" s="1"/>
  <c r="AE145" i="13" s="1"/>
  <c r="AF145" i="13" s="1"/>
  <c r="AG145" i="13" s="1"/>
  <c r="AH145" i="13" s="1"/>
  <c r="AI145" i="13" s="1"/>
  <c r="AJ145" i="13" s="1"/>
  <c r="AK145" i="13" s="1"/>
  <c r="AL145" i="13" s="1"/>
  <c r="AM145" i="13" s="1"/>
  <c r="AN145" i="13" s="1"/>
  <c r="AO145" i="13" s="1"/>
  <c r="AP145" i="13" s="1"/>
  <c r="AQ145" i="13" s="1"/>
  <c r="AR145" i="13" s="1"/>
  <c r="AS145" i="13" s="1"/>
  <c r="AT145" i="13" s="1"/>
  <c r="AU145" i="13" s="1"/>
  <c r="AV145" i="13" s="1"/>
  <c r="AW145" i="13" s="1"/>
  <c r="AX145" i="13" s="1"/>
  <c r="AY145" i="13" s="1"/>
  <c r="AZ145" i="13" s="1"/>
  <c r="BA145" i="13" s="1"/>
  <c r="BB145" i="13" s="1"/>
  <c r="BC145" i="13" s="1"/>
  <c r="BD145" i="13" s="1"/>
  <c r="BE145" i="13" s="1"/>
  <c r="BF145" i="13" s="1"/>
  <c r="BG145" i="13" s="1"/>
  <c r="BH145" i="13" s="1"/>
  <c r="BI145" i="13" s="1"/>
  <c r="BJ145" i="13" s="1"/>
  <c r="BK145" i="13" s="1"/>
  <c r="BL145" i="13" s="1"/>
  <c r="BM145" i="13" s="1"/>
  <c r="BN145" i="13" s="1"/>
  <c r="BO145" i="13" s="1"/>
  <c r="BP145" i="13" s="1"/>
  <c r="BQ145" i="13" s="1"/>
  <c r="BR145" i="13" s="1"/>
  <c r="BS145" i="13" s="1"/>
  <c r="BT145" i="13" s="1"/>
  <c r="BU145" i="13" s="1"/>
  <c r="BV145" i="13" s="1"/>
  <c r="BW145" i="13" s="1"/>
  <c r="BX145" i="13" s="1"/>
  <c r="BY145" i="13" s="1"/>
  <c r="BZ145" i="13" s="1"/>
  <c r="CA145" i="13" s="1"/>
  <c r="CB145" i="13" s="1"/>
  <c r="CC145" i="13" s="1"/>
  <c r="CD145" i="13" s="1"/>
  <c r="CE145" i="13" s="1"/>
  <c r="CF145" i="13" s="1"/>
  <c r="CG145" i="13" s="1"/>
  <c r="CH145" i="13" s="1"/>
  <c r="CI145" i="13" s="1"/>
  <c r="CJ145" i="13" s="1"/>
  <c r="CK145" i="13" s="1"/>
  <c r="CL145" i="13" s="1"/>
  <c r="CM145" i="13" s="1"/>
  <c r="CN145" i="13" s="1"/>
  <c r="CO145" i="13" s="1"/>
  <c r="CP145" i="13" s="1"/>
  <c r="CQ145" i="13" s="1"/>
  <c r="CR145" i="13" s="1"/>
  <c r="CS145" i="13" s="1"/>
  <c r="CT145" i="13" s="1"/>
  <c r="CU145" i="13" s="1"/>
  <c r="CV145" i="13" s="1"/>
  <c r="CW145" i="13" s="1"/>
  <c r="CX145" i="13" s="1"/>
  <c r="CY145" i="13" s="1"/>
  <c r="AA145" i="13"/>
  <c r="Z145" i="13"/>
  <c r="Y145" i="13"/>
  <c r="X145" i="13"/>
  <c r="AC143" i="13"/>
  <c r="AB143" i="13"/>
  <c r="AA143" i="13"/>
  <c r="Z143" i="13"/>
  <c r="Y143" i="13"/>
  <c r="X143" i="13"/>
  <c r="Z142" i="13"/>
  <c r="Y142" i="13"/>
  <c r="X142" i="13"/>
  <c r="I141" i="13"/>
  <c r="DW140" i="13"/>
  <c r="DV140" i="13"/>
  <c r="DU140" i="13"/>
  <c r="DT140" i="13"/>
  <c r="DS140" i="13"/>
  <c r="DR140" i="13"/>
  <c r="DQ140" i="13"/>
  <c r="DP140" i="13"/>
  <c r="DO140" i="13"/>
  <c r="DN140" i="13"/>
  <c r="DM140" i="13"/>
  <c r="DL140" i="13"/>
  <c r="DK140" i="13"/>
  <c r="DJ140" i="13"/>
  <c r="DI140" i="13"/>
  <c r="DH140" i="13"/>
  <c r="DG140" i="13"/>
  <c r="DF140" i="13"/>
  <c r="DE140" i="13"/>
  <c r="DD140" i="13"/>
  <c r="DC140" i="13"/>
  <c r="DB140" i="13"/>
  <c r="DA140" i="13"/>
  <c r="CZ140" i="13"/>
  <c r="CY137" i="13"/>
  <c r="CX137" i="13"/>
  <c r="CW137" i="13"/>
  <c r="CV137" i="13"/>
  <c r="CU137" i="13"/>
  <c r="CT137" i="13"/>
  <c r="CS137" i="13"/>
  <c r="CR137" i="13"/>
  <c r="CQ137" i="13"/>
  <c r="CP137" i="13"/>
  <c r="CO137" i="13"/>
  <c r="CN137" i="13"/>
  <c r="CM137" i="13"/>
  <c r="CL137" i="13"/>
  <c r="CK137" i="13"/>
  <c r="CJ137" i="13"/>
  <c r="CI137" i="13"/>
  <c r="CH137" i="13"/>
  <c r="CG137" i="13"/>
  <c r="CF137" i="13"/>
  <c r="CE137" i="13"/>
  <c r="CD137" i="13"/>
  <c r="CC137" i="13"/>
  <c r="CB137" i="13"/>
  <c r="CA137" i="13"/>
  <c r="BZ137" i="13"/>
  <c r="BY137" i="13"/>
  <c r="BX137" i="13"/>
  <c r="BW137" i="13"/>
  <c r="BV137" i="13"/>
  <c r="BU137" i="13"/>
  <c r="BT137" i="13"/>
  <c r="BS137" i="13"/>
  <c r="BR137" i="13"/>
  <c r="BQ137" i="13"/>
  <c r="BP137" i="13"/>
  <c r="BO137" i="13"/>
  <c r="BN137" i="13"/>
  <c r="BM137" i="13"/>
  <c r="BL137" i="13"/>
  <c r="BK137" i="13"/>
  <c r="BJ137" i="13"/>
  <c r="BI137" i="13"/>
  <c r="BH137" i="13"/>
  <c r="BG137" i="13"/>
  <c r="BF137" i="13"/>
  <c r="BE137" i="13"/>
  <c r="BD137" i="13"/>
  <c r="BC137" i="13"/>
  <c r="BB137" i="13"/>
  <c r="BA137" i="13"/>
  <c r="AZ137" i="13"/>
  <c r="AY137" i="13"/>
  <c r="AX137" i="13"/>
  <c r="AW137" i="13"/>
  <c r="AV137" i="13"/>
  <c r="AU137" i="13"/>
  <c r="AT137" i="13"/>
  <c r="AS137" i="13"/>
  <c r="AR137" i="13"/>
  <c r="AQ137" i="13"/>
  <c r="AP137" i="13"/>
  <c r="AO137" i="13"/>
  <c r="AN137" i="13"/>
  <c r="AM137" i="13"/>
  <c r="AL137" i="13"/>
  <c r="AK137" i="13"/>
  <c r="AJ137" i="13"/>
  <c r="AI137" i="13"/>
  <c r="AH137" i="13"/>
  <c r="AG137" i="13"/>
  <c r="AF137" i="13"/>
  <c r="AE137" i="13"/>
  <c r="AD137" i="13"/>
  <c r="AC137" i="13"/>
  <c r="AB137" i="13"/>
  <c r="AA137" i="13"/>
  <c r="Z137" i="13"/>
  <c r="Y137" i="13"/>
  <c r="X137"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CY135" i="13"/>
  <c r="CX135" i="13"/>
  <c r="CW135" i="13"/>
  <c r="CV135" i="13"/>
  <c r="CU135" i="13"/>
  <c r="CT135" i="13"/>
  <c r="CS135" i="13"/>
  <c r="CR135" i="13"/>
  <c r="CQ135" i="13"/>
  <c r="CP135" i="13"/>
  <c r="CO135" i="13"/>
  <c r="CN135" i="13"/>
  <c r="CM135" i="13"/>
  <c r="CL135" i="13"/>
  <c r="CK135" i="13"/>
  <c r="CJ135" i="13"/>
  <c r="CI135" i="13"/>
  <c r="CH135" i="13"/>
  <c r="CG135" i="13"/>
  <c r="CF135" i="13"/>
  <c r="CE135" i="13"/>
  <c r="CD135" i="13"/>
  <c r="CC135" i="13"/>
  <c r="CB135" i="13"/>
  <c r="CA135" i="13"/>
  <c r="BZ135" i="13"/>
  <c r="BY135" i="13"/>
  <c r="BX135" i="13"/>
  <c r="BW135" i="13"/>
  <c r="BV135" i="13"/>
  <c r="BU135" i="13"/>
  <c r="BT135" i="13"/>
  <c r="BS135" i="13"/>
  <c r="BR135" i="13"/>
  <c r="BQ135" i="13"/>
  <c r="BP135" i="13"/>
  <c r="BO135" i="13"/>
  <c r="BN135" i="13"/>
  <c r="BM135" i="13"/>
  <c r="BL135" i="13"/>
  <c r="BK135" i="13"/>
  <c r="BJ135" i="13"/>
  <c r="BI135" i="13"/>
  <c r="BH135" i="13"/>
  <c r="BG135" i="13"/>
  <c r="BF135" i="13"/>
  <c r="BE135" i="13"/>
  <c r="BD135" i="13"/>
  <c r="BC135" i="13"/>
  <c r="BB135" i="13"/>
  <c r="BA135" i="13"/>
  <c r="AZ135" i="13"/>
  <c r="AY135" i="13"/>
  <c r="AX135" i="13"/>
  <c r="AW135" i="13"/>
  <c r="AV135" i="13"/>
  <c r="AU135" i="13"/>
  <c r="AT135" i="13"/>
  <c r="AS135" i="13"/>
  <c r="AR135" i="13"/>
  <c r="AQ135" i="13"/>
  <c r="AP135" i="13"/>
  <c r="AO135" i="13"/>
  <c r="AN135" i="13"/>
  <c r="AM135" i="13"/>
  <c r="AL135" i="13"/>
  <c r="AK135" i="13"/>
  <c r="AJ135" i="13"/>
  <c r="AI135" i="13"/>
  <c r="AH135" i="13"/>
  <c r="AG135" i="13"/>
  <c r="AF135" i="13"/>
  <c r="AE135" i="13"/>
  <c r="AD135" i="13"/>
  <c r="AC135" i="13"/>
  <c r="AB135" i="13"/>
  <c r="AA135" i="13"/>
  <c r="Z135" i="13"/>
  <c r="Y135" i="13"/>
  <c r="X135" i="13"/>
  <c r="AC134" i="13"/>
  <c r="AD134" i="13" s="1"/>
  <c r="AE134" i="13" s="1"/>
  <c r="AF134" i="13" s="1"/>
  <c r="AG134" i="13" s="1"/>
  <c r="AH134" i="13" s="1"/>
  <c r="AI134" i="13" s="1"/>
  <c r="AJ134" i="13" s="1"/>
  <c r="AK134" i="13" s="1"/>
  <c r="AL134" i="13" s="1"/>
  <c r="AM134" i="13" s="1"/>
  <c r="AN134" i="13" s="1"/>
  <c r="AO134" i="13" s="1"/>
  <c r="AP134" i="13" s="1"/>
  <c r="AQ134" i="13" s="1"/>
  <c r="AR134" i="13" s="1"/>
  <c r="AS134" i="13" s="1"/>
  <c r="AT134" i="13" s="1"/>
  <c r="AU134" i="13" s="1"/>
  <c r="AV134" i="13" s="1"/>
  <c r="AW134" i="13" s="1"/>
  <c r="AX134" i="13" s="1"/>
  <c r="AY134" i="13" s="1"/>
  <c r="AZ134" i="13" s="1"/>
  <c r="BA134" i="13" s="1"/>
  <c r="BB134" i="13" s="1"/>
  <c r="BC134" i="13" s="1"/>
  <c r="BD134" i="13" s="1"/>
  <c r="BE134" i="13" s="1"/>
  <c r="BF134" i="13" s="1"/>
  <c r="BG134" i="13" s="1"/>
  <c r="BH134" i="13" s="1"/>
  <c r="BI134" i="13" s="1"/>
  <c r="BJ134" i="13" s="1"/>
  <c r="BK134" i="13" s="1"/>
  <c r="BL134" i="13" s="1"/>
  <c r="BM134" i="13" s="1"/>
  <c r="BN134" i="13" s="1"/>
  <c r="BO134" i="13" s="1"/>
  <c r="BP134" i="13" s="1"/>
  <c r="BQ134" i="13" s="1"/>
  <c r="BR134" i="13" s="1"/>
  <c r="BS134" i="13" s="1"/>
  <c r="BT134" i="13" s="1"/>
  <c r="BU134" i="13" s="1"/>
  <c r="BV134" i="13" s="1"/>
  <c r="BW134" i="13" s="1"/>
  <c r="BX134" i="13" s="1"/>
  <c r="BY134" i="13" s="1"/>
  <c r="BZ134" i="13" s="1"/>
  <c r="CA134" i="13" s="1"/>
  <c r="CB134" i="13" s="1"/>
  <c r="CC134" i="13" s="1"/>
  <c r="CD134" i="13" s="1"/>
  <c r="CE134" i="13" s="1"/>
  <c r="CF134" i="13" s="1"/>
  <c r="CG134" i="13" s="1"/>
  <c r="CH134" i="13" s="1"/>
  <c r="CI134" i="13" s="1"/>
  <c r="CJ134" i="13" s="1"/>
  <c r="CK134" i="13" s="1"/>
  <c r="CL134" i="13" s="1"/>
  <c r="CM134" i="13" s="1"/>
  <c r="CN134" i="13" s="1"/>
  <c r="CO134" i="13" s="1"/>
  <c r="CP134" i="13" s="1"/>
  <c r="CQ134" i="13" s="1"/>
  <c r="CR134" i="13" s="1"/>
  <c r="CS134" i="13" s="1"/>
  <c r="CT134" i="13" s="1"/>
  <c r="CU134" i="13" s="1"/>
  <c r="CV134" i="13" s="1"/>
  <c r="CW134" i="13" s="1"/>
  <c r="CX134" i="13" s="1"/>
  <c r="CY134" i="13" s="1"/>
  <c r="AB134" i="13"/>
  <c r="AA134" i="13"/>
  <c r="Z134" i="13"/>
  <c r="Y134" i="13"/>
  <c r="X134" i="13"/>
  <c r="Y132" i="13"/>
  <c r="Z132" i="13" s="1"/>
  <c r="AA132" i="13" s="1"/>
  <c r="AB132" i="13" s="1"/>
  <c r="AC132" i="13" s="1"/>
  <c r="AD132" i="13" s="1"/>
  <c r="AE132" i="13" s="1"/>
  <c r="AF132" i="13" s="1"/>
  <c r="AG132" i="13" s="1"/>
  <c r="AH132" i="13" s="1"/>
  <c r="AI132" i="13" s="1"/>
  <c r="AJ132" i="13" s="1"/>
  <c r="AK132" i="13" s="1"/>
  <c r="AL132" i="13" s="1"/>
  <c r="AM132" i="13" s="1"/>
  <c r="AN132" i="13" s="1"/>
  <c r="AO132" i="13" s="1"/>
  <c r="AP132" i="13" s="1"/>
  <c r="AQ132" i="13" s="1"/>
  <c r="AR132" i="13" s="1"/>
  <c r="AS132" i="13" s="1"/>
  <c r="AT132" i="13" s="1"/>
  <c r="AU132" i="13" s="1"/>
  <c r="AV132" i="13" s="1"/>
  <c r="AW132" i="13" s="1"/>
  <c r="AX132" i="13" s="1"/>
  <c r="AY132" i="13" s="1"/>
  <c r="AZ132" i="13" s="1"/>
  <c r="BA132" i="13" s="1"/>
  <c r="BB132" i="13" s="1"/>
  <c r="BC132" i="13" s="1"/>
  <c r="BD132" i="13" s="1"/>
  <c r="BE132" i="13" s="1"/>
  <c r="BF132" i="13" s="1"/>
  <c r="BG132" i="13" s="1"/>
  <c r="BH132" i="13" s="1"/>
  <c r="BI132" i="13" s="1"/>
  <c r="BJ132" i="13" s="1"/>
  <c r="BK132" i="13" s="1"/>
  <c r="BL132" i="13" s="1"/>
  <c r="BM132" i="13" s="1"/>
  <c r="BN132" i="13" s="1"/>
  <c r="BO132" i="13" s="1"/>
  <c r="BP132" i="13" s="1"/>
  <c r="BQ132" i="13" s="1"/>
  <c r="BR132" i="13" s="1"/>
  <c r="BS132" i="13" s="1"/>
  <c r="BT132" i="13" s="1"/>
  <c r="BU132" i="13" s="1"/>
  <c r="BV132" i="13" s="1"/>
  <c r="BW132" i="13" s="1"/>
  <c r="BX132" i="13" s="1"/>
  <c r="BY132" i="13" s="1"/>
  <c r="BZ132" i="13" s="1"/>
  <c r="CA132" i="13" s="1"/>
  <c r="CB132" i="13" s="1"/>
  <c r="CC132" i="13" s="1"/>
  <c r="CD132" i="13" s="1"/>
  <c r="CE132" i="13" s="1"/>
  <c r="CF132" i="13" s="1"/>
  <c r="CG132" i="13" s="1"/>
  <c r="CH132" i="13" s="1"/>
  <c r="CI132" i="13" s="1"/>
  <c r="CJ132" i="13" s="1"/>
  <c r="CK132" i="13" s="1"/>
  <c r="CL132" i="13" s="1"/>
  <c r="CM132" i="13" s="1"/>
  <c r="CN132" i="13" s="1"/>
  <c r="CO132" i="13" s="1"/>
  <c r="CP132" i="13" s="1"/>
  <c r="CQ132" i="13" s="1"/>
  <c r="CR132" i="13" s="1"/>
  <c r="CS132" i="13" s="1"/>
  <c r="CT132" i="13" s="1"/>
  <c r="CU132" i="13" s="1"/>
  <c r="CV132" i="13" s="1"/>
  <c r="CW132" i="13" s="1"/>
  <c r="CX132" i="13" s="1"/>
  <c r="CY132" i="13" s="1"/>
  <c r="X132" i="13"/>
  <c r="CY131" i="13"/>
  <c r="CX131" i="13"/>
  <c r="CW131" i="13"/>
  <c r="CV131" i="13"/>
  <c r="CU131" i="13"/>
  <c r="CT131" i="13"/>
  <c r="CS131" i="13"/>
  <c r="CR131" i="13"/>
  <c r="CQ131" i="13"/>
  <c r="CP131" i="13"/>
  <c r="CO131" i="13"/>
  <c r="CN131" i="13"/>
  <c r="CM131" i="13"/>
  <c r="CL131" i="13"/>
  <c r="CK131" i="13"/>
  <c r="CJ131" i="13"/>
  <c r="CI131" i="13"/>
  <c r="CH131" i="13"/>
  <c r="CG131" i="13"/>
  <c r="CF131" i="13"/>
  <c r="CE131" i="13"/>
  <c r="CD131" i="13"/>
  <c r="CC131" i="13"/>
  <c r="CB131" i="13"/>
  <c r="CA131" i="13"/>
  <c r="BZ131" i="13"/>
  <c r="BY131" i="13"/>
  <c r="BX131" i="13"/>
  <c r="BW131" i="13"/>
  <c r="BV131" i="13"/>
  <c r="BU131" i="13"/>
  <c r="BT131" i="13"/>
  <c r="BS131" i="13"/>
  <c r="BR131" i="13"/>
  <c r="BQ131" i="13"/>
  <c r="BP131" i="13"/>
  <c r="BO131" i="13"/>
  <c r="BN131" i="13"/>
  <c r="BM131" i="13"/>
  <c r="BL131" i="13"/>
  <c r="BK131" i="13"/>
  <c r="BJ131" i="13"/>
  <c r="BI131" i="13"/>
  <c r="BH131" i="13"/>
  <c r="BG131" i="13"/>
  <c r="BF131" i="13"/>
  <c r="BE131" i="13"/>
  <c r="BD131" i="13"/>
  <c r="BC131" i="13"/>
  <c r="BB131" i="13"/>
  <c r="BA131" i="13"/>
  <c r="AZ131" i="13"/>
  <c r="AY131" i="13"/>
  <c r="AX131" i="13"/>
  <c r="AW131" i="13"/>
  <c r="AV131" i="13"/>
  <c r="AU131" i="13"/>
  <c r="AT131" i="13"/>
  <c r="AS131" i="13"/>
  <c r="AR131" i="13"/>
  <c r="AQ131" i="13"/>
  <c r="AP131" i="13"/>
  <c r="AO131" i="13"/>
  <c r="AN131" i="13"/>
  <c r="AM131" i="13"/>
  <c r="AL131" i="13"/>
  <c r="AK131" i="13"/>
  <c r="AJ131" i="13"/>
  <c r="AI131" i="13"/>
  <c r="AH131" i="13"/>
  <c r="AG131" i="13"/>
  <c r="AF131" i="13"/>
  <c r="AE131" i="13"/>
  <c r="AD131" i="13"/>
  <c r="AC131" i="13"/>
  <c r="AB131" i="13"/>
  <c r="AA131" i="13"/>
  <c r="Z131" i="13"/>
  <c r="Y131" i="13"/>
  <c r="X131" i="13"/>
  <c r="AC130" i="13"/>
  <c r="AB130" i="13"/>
  <c r="AA130" i="13"/>
  <c r="Z130" i="13"/>
  <c r="Y130" i="13"/>
  <c r="X130" i="13"/>
  <c r="AH129" i="13"/>
  <c r="X129" i="13"/>
  <c r="I128" i="13"/>
  <c r="DW127" i="13"/>
  <c r="DV127" i="13"/>
  <c r="DU127" i="13"/>
  <c r="DT127" i="13"/>
  <c r="DS127" i="13"/>
  <c r="DR127" i="13"/>
  <c r="DQ127" i="13"/>
  <c r="DP127" i="13"/>
  <c r="DO127" i="13"/>
  <c r="DN127" i="13"/>
  <c r="DM127" i="13"/>
  <c r="DL127" i="13"/>
  <c r="DK127" i="13"/>
  <c r="DJ127" i="13"/>
  <c r="DI127" i="13"/>
  <c r="DH127" i="13"/>
  <c r="DG127" i="13"/>
  <c r="DF127" i="13"/>
  <c r="DE127" i="13"/>
  <c r="DD127" i="13"/>
  <c r="DC127" i="13"/>
  <c r="DB127" i="13"/>
  <c r="DA127" i="13"/>
  <c r="CZ127" i="13"/>
  <c r="CY125" i="13"/>
  <c r="CX125" i="13"/>
  <c r="CW125" i="13"/>
  <c r="CV125" i="13"/>
  <c r="CU125" i="13"/>
  <c r="CT125" i="13"/>
  <c r="CS125" i="13"/>
  <c r="CR125" i="13"/>
  <c r="CQ125" i="13"/>
  <c r="CP125" i="13"/>
  <c r="CO125" i="13"/>
  <c r="CN125" i="13"/>
  <c r="CM125" i="13"/>
  <c r="CL125" i="13"/>
  <c r="CK125" i="13"/>
  <c r="CJ125" i="13"/>
  <c r="CI125" i="13"/>
  <c r="CH125" i="13"/>
  <c r="CG125" i="13"/>
  <c r="CF125" i="13"/>
  <c r="CE125" i="13"/>
  <c r="CD125" i="13"/>
  <c r="CC125" i="13"/>
  <c r="CB125" i="13"/>
  <c r="CA125" i="13"/>
  <c r="BZ125" i="13"/>
  <c r="BY125" i="13"/>
  <c r="BX125" i="13"/>
  <c r="BW125" i="13"/>
  <c r="BV125" i="13"/>
  <c r="BU125" i="13"/>
  <c r="BT125" i="13"/>
  <c r="BS125" i="13"/>
  <c r="BR125" i="13"/>
  <c r="BQ125" i="13"/>
  <c r="BP125" i="13"/>
  <c r="BO125" i="13"/>
  <c r="BN125" i="13"/>
  <c r="BM125" i="13"/>
  <c r="BL125" i="13"/>
  <c r="BK125" i="13"/>
  <c r="BJ125" i="13"/>
  <c r="BI125" i="13"/>
  <c r="BH125" i="13"/>
  <c r="BG125" i="13"/>
  <c r="BF125"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Z125" i="13"/>
  <c r="Y125" i="13"/>
  <c r="X125" i="13"/>
  <c r="CY124" i="13"/>
  <c r="CX124" i="13"/>
  <c r="CW124" i="13"/>
  <c r="CV124" i="13"/>
  <c r="CU124" i="13"/>
  <c r="CT124" i="13"/>
  <c r="CS124" i="13"/>
  <c r="CR124" i="13"/>
  <c r="CQ124" i="13"/>
  <c r="CP124" i="13"/>
  <c r="CO124" i="13"/>
  <c r="CN124" i="13"/>
  <c r="CM124" i="13"/>
  <c r="CL124" i="13"/>
  <c r="CK124" i="13"/>
  <c r="CJ124" i="13"/>
  <c r="CI124" i="13"/>
  <c r="CH124" i="13"/>
  <c r="CG124" i="13"/>
  <c r="CF124" i="13"/>
  <c r="CE124" i="13"/>
  <c r="CD124" i="13"/>
  <c r="CC124" i="13"/>
  <c r="CB124" i="13"/>
  <c r="CA124" i="13"/>
  <c r="BZ124" i="13"/>
  <c r="BY124" i="13"/>
  <c r="BX124" i="13"/>
  <c r="BW124" i="13"/>
  <c r="BV124" i="13"/>
  <c r="BU124" i="13"/>
  <c r="BT124" i="13"/>
  <c r="BS124" i="13"/>
  <c r="BR124" i="13"/>
  <c r="BQ124" i="13"/>
  <c r="BP124" i="13"/>
  <c r="BO124" i="13"/>
  <c r="BN124" i="13"/>
  <c r="BM124" i="13"/>
  <c r="BL124" i="13"/>
  <c r="BK124" i="13"/>
  <c r="BJ124" i="13"/>
  <c r="BI124" i="13"/>
  <c r="BH124" i="13"/>
  <c r="BG124" i="13"/>
  <c r="BF124" i="13"/>
  <c r="BE124" i="13"/>
  <c r="BD124" i="13"/>
  <c r="BC124" i="13"/>
  <c r="BB124" i="13"/>
  <c r="BA124" i="13"/>
  <c r="AZ124" i="13"/>
  <c r="AY124" i="13"/>
  <c r="AX124" i="13"/>
  <c r="AW124" i="13"/>
  <c r="AV124" i="13"/>
  <c r="AU124" i="13"/>
  <c r="AT124" i="13"/>
  <c r="AS124" i="13"/>
  <c r="AR124" i="13"/>
  <c r="AQ124" i="13"/>
  <c r="AP124" i="13"/>
  <c r="AO124" i="13"/>
  <c r="AN124" i="13"/>
  <c r="AM124" i="13"/>
  <c r="AL124" i="13"/>
  <c r="AK124" i="13"/>
  <c r="AJ124" i="13"/>
  <c r="AI124" i="13"/>
  <c r="AH124" i="13"/>
  <c r="AG124" i="13"/>
  <c r="AF124" i="13"/>
  <c r="AE124" i="13"/>
  <c r="AD124" i="13"/>
  <c r="AC124" i="13"/>
  <c r="AB124" i="13"/>
  <c r="AA124" i="13"/>
  <c r="Z124" i="13"/>
  <c r="Y124" i="13"/>
  <c r="X124"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CY122" i="13"/>
  <c r="CX122" i="13"/>
  <c r="CW122" i="13"/>
  <c r="CV122" i="13"/>
  <c r="CU122" i="13"/>
  <c r="CT122" i="13"/>
  <c r="CS122" i="13"/>
  <c r="CR122" i="13"/>
  <c r="CQ122" i="13"/>
  <c r="CP122" i="13"/>
  <c r="CO122" i="13"/>
  <c r="CN122" i="13"/>
  <c r="CM122" i="13"/>
  <c r="CL122" i="13"/>
  <c r="CK122" i="13"/>
  <c r="CJ122" i="13"/>
  <c r="CI122" i="13"/>
  <c r="CH122" i="13"/>
  <c r="CG122" i="13"/>
  <c r="CF122" i="13"/>
  <c r="CE122" i="13"/>
  <c r="CD122" i="13"/>
  <c r="CC122" i="13"/>
  <c r="CB122" i="13"/>
  <c r="CA122" i="13"/>
  <c r="BZ122" i="13"/>
  <c r="BY122" i="13"/>
  <c r="BX122" i="13"/>
  <c r="BW122" i="13"/>
  <c r="BV122" i="13"/>
  <c r="BU122" i="13"/>
  <c r="BT122" i="13"/>
  <c r="BS122" i="13"/>
  <c r="BR122" i="13"/>
  <c r="BQ122" i="13"/>
  <c r="BP122" i="13"/>
  <c r="BO122" i="13"/>
  <c r="BN122" i="13"/>
  <c r="BM122" i="13"/>
  <c r="BL122" i="13"/>
  <c r="BK122" i="13"/>
  <c r="BJ122" i="13"/>
  <c r="BI122" i="13"/>
  <c r="BH122" i="13"/>
  <c r="BG122" i="13"/>
  <c r="BF122"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Z122" i="13"/>
  <c r="Y122" i="13"/>
  <c r="X122" i="13"/>
  <c r="AC121" i="13"/>
  <c r="AB121" i="13"/>
  <c r="AA121" i="13"/>
  <c r="Z121" i="13"/>
  <c r="Y121" i="13"/>
  <c r="X121" i="13"/>
  <c r="Y119" i="13"/>
  <c r="Z119" i="13" s="1"/>
  <c r="AA119" i="13" s="1"/>
  <c r="AB119" i="13" s="1"/>
  <c r="AC119" i="13" s="1"/>
  <c r="AD119" i="13" s="1"/>
  <c r="X119" i="13"/>
  <c r="CY118" i="13"/>
  <c r="CX118" i="13"/>
  <c r="CW118" i="13"/>
  <c r="CV118" i="13"/>
  <c r="CU118" i="13"/>
  <c r="CT118" i="13"/>
  <c r="CS118" i="13"/>
  <c r="CR118" i="13"/>
  <c r="CQ118" i="13"/>
  <c r="CP118" i="13"/>
  <c r="CO118" i="13"/>
  <c r="CN118" i="13"/>
  <c r="CM118" i="13"/>
  <c r="CL118" i="13"/>
  <c r="CK118" i="13"/>
  <c r="CJ118" i="13"/>
  <c r="CI118" i="13"/>
  <c r="CH118" i="13"/>
  <c r="CG118" i="13"/>
  <c r="CF118" i="13"/>
  <c r="CE118" i="13"/>
  <c r="CD118" i="13"/>
  <c r="CC118" i="13"/>
  <c r="CB118" i="13"/>
  <c r="CA118" i="13"/>
  <c r="BZ118" i="13"/>
  <c r="BY118" i="13"/>
  <c r="BX118" i="13"/>
  <c r="BW118" i="13"/>
  <c r="BV118" i="13"/>
  <c r="BU118" i="13"/>
  <c r="BT118" i="13"/>
  <c r="BS118" i="13"/>
  <c r="BR118" i="13"/>
  <c r="BQ118" i="13"/>
  <c r="BP118" i="13"/>
  <c r="BO118" i="13"/>
  <c r="BN118" i="13"/>
  <c r="BM118" i="13"/>
  <c r="BL118" i="13"/>
  <c r="BK118" i="13"/>
  <c r="BJ118" i="13"/>
  <c r="BI118" i="13"/>
  <c r="BH118" i="13"/>
  <c r="BG118" i="13"/>
  <c r="BF118" i="13"/>
  <c r="BE118" i="13"/>
  <c r="BD118" i="13"/>
  <c r="BC118" i="13"/>
  <c r="BB118" i="13"/>
  <c r="BA118" i="13"/>
  <c r="AZ118" i="13"/>
  <c r="AY118" i="13"/>
  <c r="AX118" i="13"/>
  <c r="AW118" i="13"/>
  <c r="AV118" i="13"/>
  <c r="AU118" i="13"/>
  <c r="AT118" i="13"/>
  <c r="AS118" i="13"/>
  <c r="AR118" i="13"/>
  <c r="AQ118" i="13"/>
  <c r="AP118" i="13"/>
  <c r="AO118" i="13"/>
  <c r="AN118" i="13"/>
  <c r="AM118" i="13"/>
  <c r="AL118" i="13"/>
  <c r="AK118" i="13"/>
  <c r="AJ118" i="13"/>
  <c r="AI118" i="13"/>
  <c r="AH118" i="13"/>
  <c r="AG118" i="13"/>
  <c r="AF118" i="13"/>
  <c r="AE118" i="13"/>
  <c r="AD118" i="13"/>
  <c r="AC118" i="13"/>
  <c r="AB118" i="13"/>
  <c r="AA118" i="13"/>
  <c r="Z118" i="13"/>
  <c r="Y118" i="13"/>
  <c r="X118" i="13"/>
  <c r="AC117" i="13"/>
  <c r="AD117" i="13" s="1"/>
  <c r="AE117" i="13" s="1"/>
  <c r="AF117" i="13" s="1"/>
  <c r="AB117" i="13"/>
  <c r="AA117" i="13"/>
  <c r="Z117" i="13"/>
  <c r="Y117" i="13"/>
  <c r="X117" i="13"/>
  <c r="Y116" i="13"/>
  <c r="Z116" i="13" s="1"/>
  <c r="X116" i="13"/>
  <c r="I115" i="13"/>
  <c r="DW114" i="13"/>
  <c r="DV114" i="13"/>
  <c r="DU114" i="13"/>
  <c r="DT114" i="13"/>
  <c r="DS114" i="13"/>
  <c r="DR114" i="13"/>
  <c r="DQ114" i="13"/>
  <c r="DP114" i="13"/>
  <c r="DO114" i="13"/>
  <c r="DN114" i="13"/>
  <c r="DM114" i="13"/>
  <c r="DL114" i="13"/>
  <c r="DK114" i="13"/>
  <c r="DJ114" i="13"/>
  <c r="DI114" i="13"/>
  <c r="DH114" i="13"/>
  <c r="DG114" i="13"/>
  <c r="DF114" i="13"/>
  <c r="DE114" i="13"/>
  <c r="DD114" i="13"/>
  <c r="DC114" i="13"/>
  <c r="DB114" i="13"/>
  <c r="DA114" i="13"/>
  <c r="CZ114" i="13"/>
  <c r="AC108" i="13"/>
  <c r="AD108" i="13" s="1"/>
  <c r="AB108" i="13"/>
  <c r="AB114" i="13" s="1"/>
  <c r="AA108" i="13"/>
  <c r="AA114" i="13" s="1"/>
  <c r="Z108" i="13"/>
  <c r="Z114" i="13" s="1"/>
  <c r="Y108" i="13"/>
  <c r="Y114" i="13" s="1"/>
  <c r="X108" i="13"/>
  <c r="X114" i="13" s="1"/>
  <c r="AC102" i="13"/>
  <c r="DW99" i="13"/>
  <c r="DV99" i="13"/>
  <c r="DU99" i="13"/>
  <c r="DT99" i="13"/>
  <c r="DS99" i="13"/>
  <c r="DR99" i="13"/>
  <c r="DQ99" i="13"/>
  <c r="DP99" i="13"/>
  <c r="DO99" i="13"/>
  <c r="DN99" i="13"/>
  <c r="DM99" i="13"/>
  <c r="DL99" i="13"/>
  <c r="DK99" i="13"/>
  <c r="DJ99" i="13"/>
  <c r="DI99" i="13"/>
  <c r="DH99" i="13"/>
  <c r="DG99" i="13"/>
  <c r="DF99" i="13"/>
  <c r="DE99" i="13"/>
  <c r="DD99" i="13"/>
  <c r="DC99" i="13"/>
  <c r="DB99" i="13"/>
  <c r="DA99" i="13"/>
  <c r="CZ99"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CY96" i="13"/>
  <c r="CX96" i="13"/>
  <c r="CW96" i="13"/>
  <c r="CV96" i="13"/>
  <c r="CU96" i="13"/>
  <c r="CT96" i="13"/>
  <c r="CS96" i="13"/>
  <c r="CR96" i="13"/>
  <c r="CQ96" i="13"/>
  <c r="CP96" i="13"/>
  <c r="CO96" i="13"/>
  <c r="CN96" i="13"/>
  <c r="CM96" i="13"/>
  <c r="CL96" i="13"/>
  <c r="CK96" i="13"/>
  <c r="CJ96" i="13"/>
  <c r="CI96" i="13"/>
  <c r="CH96" i="13"/>
  <c r="CG96" i="13"/>
  <c r="CF96" i="13"/>
  <c r="CE96" i="13"/>
  <c r="CD96" i="13"/>
  <c r="CC96" i="13"/>
  <c r="CB96" i="13"/>
  <c r="CA96" i="13"/>
  <c r="BZ96" i="13"/>
  <c r="BY96" i="13"/>
  <c r="BX96" i="13"/>
  <c r="BW96" i="13"/>
  <c r="BV96" i="13"/>
  <c r="BU96" i="13"/>
  <c r="BT96" i="13"/>
  <c r="BS96" i="13"/>
  <c r="BR96" i="13"/>
  <c r="BQ96" i="13"/>
  <c r="BP96" i="13"/>
  <c r="BO96" i="13"/>
  <c r="BN96" i="13"/>
  <c r="BM96" i="13"/>
  <c r="BL96" i="13"/>
  <c r="BK96" i="13"/>
  <c r="BJ96" i="13"/>
  <c r="BI96" i="13"/>
  <c r="BH96" i="13"/>
  <c r="BG96" i="13"/>
  <c r="BF96"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Z96" i="13"/>
  <c r="Y96" i="13"/>
  <c r="X96" i="13"/>
  <c r="CY95" i="13"/>
  <c r="CX95" i="13"/>
  <c r="CW95" i="13"/>
  <c r="CV95" i="13"/>
  <c r="CU95" i="13"/>
  <c r="CT95" i="13"/>
  <c r="CS95" i="13"/>
  <c r="CR95" i="13"/>
  <c r="CQ95" i="13"/>
  <c r="CP95" i="13"/>
  <c r="CO95" i="13"/>
  <c r="CN95" i="13"/>
  <c r="CM95" i="13"/>
  <c r="CL95" i="13"/>
  <c r="CK95" i="13"/>
  <c r="CJ95" i="13"/>
  <c r="CI95" i="13"/>
  <c r="CH95" i="13"/>
  <c r="CG95" i="13"/>
  <c r="CF95" i="13"/>
  <c r="CE95" i="13"/>
  <c r="CD95" i="13"/>
  <c r="CC95" i="13"/>
  <c r="CB95" i="13"/>
  <c r="CA95" i="13"/>
  <c r="BZ95" i="13"/>
  <c r="BY95" i="13"/>
  <c r="BX95" i="13"/>
  <c r="BW95" i="13"/>
  <c r="BV95" i="13"/>
  <c r="BU95" i="13"/>
  <c r="BT95" i="13"/>
  <c r="BS95" i="13"/>
  <c r="BR95" i="13"/>
  <c r="BQ95" i="13"/>
  <c r="BP95" i="13"/>
  <c r="BO95" i="13"/>
  <c r="BN95" i="13"/>
  <c r="BM95" i="13"/>
  <c r="BL95" i="13"/>
  <c r="BK95" i="13"/>
  <c r="BJ95" i="13"/>
  <c r="BI95" i="13"/>
  <c r="BH95" i="13"/>
  <c r="BG95" i="13"/>
  <c r="BF95"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Z95" i="13"/>
  <c r="Y95" i="13"/>
  <c r="X95" i="13"/>
  <c r="CY94" i="13"/>
  <c r="CX94" i="13"/>
  <c r="CW94" i="13"/>
  <c r="CV94" i="13"/>
  <c r="CU94" i="13"/>
  <c r="CT94" i="13"/>
  <c r="CS94" i="13"/>
  <c r="CR94" i="13"/>
  <c r="CQ94" i="13"/>
  <c r="CP94" i="13"/>
  <c r="CO94" i="13"/>
  <c r="CN94" i="13"/>
  <c r="CM94" i="13"/>
  <c r="CL94" i="13"/>
  <c r="CK94" i="13"/>
  <c r="CJ94" i="13"/>
  <c r="CI94" i="13"/>
  <c r="CH94" i="13"/>
  <c r="CG94" i="13"/>
  <c r="CF94" i="13"/>
  <c r="CE94" i="13"/>
  <c r="CD94" i="13"/>
  <c r="CC94" i="13"/>
  <c r="CB94" i="13"/>
  <c r="CA94" i="13"/>
  <c r="BZ94" i="13"/>
  <c r="BY94" i="13"/>
  <c r="BX94" i="13"/>
  <c r="BW94" i="13"/>
  <c r="BV94" i="13"/>
  <c r="BU94" i="13"/>
  <c r="BT94" i="13"/>
  <c r="BS94" i="13"/>
  <c r="BR94" i="13"/>
  <c r="BQ94" i="13"/>
  <c r="BP94" i="13"/>
  <c r="BO94" i="13"/>
  <c r="BN94" i="13"/>
  <c r="BM94" i="13"/>
  <c r="BL94" i="13"/>
  <c r="BK94" i="13"/>
  <c r="BJ94" i="13"/>
  <c r="BI94" i="13"/>
  <c r="BH94" i="13"/>
  <c r="BG94" i="13"/>
  <c r="BF94" i="13"/>
  <c r="BE94" i="13"/>
  <c r="BD94" i="13"/>
  <c r="BC94" i="13"/>
  <c r="BB94" i="13"/>
  <c r="BA94" i="13"/>
  <c r="AZ94" i="13"/>
  <c r="AY94" i="13"/>
  <c r="AX94" i="13"/>
  <c r="AW94" i="13"/>
  <c r="AV94" i="13"/>
  <c r="AU94" i="13"/>
  <c r="AT94" i="13"/>
  <c r="AS94" i="13"/>
  <c r="AR94" i="13"/>
  <c r="AQ94" i="13"/>
  <c r="AP94" i="13"/>
  <c r="AO94" i="13"/>
  <c r="AN94" i="13"/>
  <c r="AM94" i="13"/>
  <c r="AL94" i="13"/>
  <c r="AK94" i="13"/>
  <c r="AJ94" i="13"/>
  <c r="AI94" i="13"/>
  <c r="AH94" i="13"/>
  <c r="AG94" i="13"/>
  <c r="AF94" i="13"/>
  <c r="AE94" i="13"/>
  <c r="AD94" i="13"/>
  <c r="AC94" i="13"/>
  <c r="AB94" i="13"/>
  <c r="AA94" i="13"/>
  <c r="Z94" i="13"/>
  <c r="Y94" i="13"/>
  <c r="X94" i="13"/>
  <c r="Z92" i="13"/>
  <c r="CY90" i="13"/>
  <c r="CY99" i="13" s="1"/>
  <c r="CX90" i="13"/>
  <c r="CW90" i="13"/>
  <c r="CV90" i="13"/>
  <c r="CU90" i="13"/>
  <c r="CU99" i="13" s="1"/>
  <c r="CT90" i="13"/>
  <c r="CS90" i="13"/>
  <c r="CR90" i="13"/>
  <c r="CQ90" i="13"/>
  <c r="CQ99" i="13" s="1"/>
  <c r="CP90" i="13"/>
  <c r="CO90" i="13"/>
  <c r="CN90" i="13"/>
  <c r="CM90" i="13"/>
  <c r="CM99" i="13" s="1"/>
  <c r="CL90" i="13"/>
  <c r="CK90" i="13"/>
  <c r="CJ90" i="13"/>
  <c r="CI90" i="13"/>
  <c r="CI99" i="13" s="1"/>
  <c r="CH90" i="13"/>
  <c r="CG90" i="13"/>
  <c r="CF90" i="13"/>
  <c r="CE90" i="13"/>
  <c r="CE99" i="13" s="1"/>
  <c r="CD90" i="13"/>
  <c r="CC90" i="13"/>
  <c r="CB90" i="13"/>
  <c r="CA90" i="13"/>
  <c r="CA99" i="13" s="1"/>
  <c r="BZ90" i="13"/>
  <c r="BY90" i="13"/>
  <c r="BX90" i="13"/>
  <c r="BW90" i="13"/>
  <c r="BW99" i="13" s="1"/>
  <c r="BV90" i="13"/>
  <c r="BU90" i="13"/>
  <c r="BT90" i="13"/>
  <c r="BS90" i="13"/>
  <c r="BS99" i="13" s="1"/>
  <c r="BR90" i="13"/>
  <c r="BQ90" i="13"/>
  <c r="BP90" i="13"/>
  <c r="BO90" i="13"/>
  <c r="BO99" i="13" s="1"/>
  <c r="BN90" i="13"/>
  <c r="BM90" i="13"/>
  <c r="BL90" i="13"/>
  <c r="BK90" i="13"/>
  <c r="BK99" i="13" s="1"/>
  <c r="BJ90" i="13"/>
  <c r="BI90" i="13"/>
  <c r="BH90" i="13"/>
  <c r="BG90" i="13"/>
  <c r="BG99" i="13" s="1"/>
  <c r="BF90" i="13"/>
  <c r="BE90" i="13"/>
  <c r="BD90" i="13"/>
  <c r="BC90" i="13"/>
  <c r="BC99" i="13" s="1"/>
  <c r="BB90" i="13"/>
  <c r="BA90" i="13"/>
  <c r="AZ90" i="13"/>
  <c r="AY90" i="13"/>
  <c r="AY99" i="13" s="1"/>
  <c r="AX90" i="13"/>
  <c r="AW90" i="13"/>
  <c r="AV90" i="13"/>
  <c r="AU90" i="13"/>
  <c r="AU99" i="13" s="1"/>
  <c r="AT90" i="13"/>
  <c r="AS90" i="13"/>
  <c r="AR90" i="13"/>
  <c r="AQ90" i="13"/>
  <c r="AQ99" i="13" s="1"/>
  <c r="AP90" i="13"/>
  <c r="AO90" i="13"/>
  <c r="AN90" i="13"/>
  <c r="AM90" i="13"/>
  <c r="AM99" i="13" s="1"/>
  <c r="AL90" i="13"/>
  <c r="AK90" i="13"/>
  <c r="AJ90" i="13"/>
  <c r="AI90" i="13"/>
  <c r="AI99" i="13" s="1"/>
  <c r="AH90" i="13"/>
  <c r="AG90" i="13"/>
  <c r="AF90" i="13"/>
  <c r="AE90" i="13"/>
  <c r="AE99" i="13" s="1"/>
  <c r="AD90" i="13"/>
  <c r="AC90" i="13"/>
  <c r="AB90" i="13"/>
  <c r="AA90" i="13"/>
  <c r="AA99" i="13" s="1"/>
  <c r="Z90" i="13"/>
  <c r="Y90" i="13"/>
  <c r="X90" i="13"/>
  <c r="Y88" i="13"/>
  <c r="X88" i="13"/>
  <c r="I87" i="13"/>
  <c r="DW86" i="13"/>
  <c r="DV86" i="13"/>
  <c r="DU86" i="13"/>
  <c r="DT86" i="13"/>
  <c r="DS86" i="13"/>
  <c r="DR86" i="13"/>
  <c r="DQ86" i="13"/>
  <c r="DP86" i="13"/>
  <c r="DO86" i="13"/>
  <c r="DN86" i="13"/>
  <c r="DM86" i="13"/>
  <c r="DL86" i="13"/>
  <c r="DK86" i="13"/>
  <c r="DJ86" i="13"/>
  <c r="DI86" i="13"/>
  <c r="DH86" i="13"/>
  <c r="DG86" i="13"/>
  <c r="DF86" i="13"/>
  <c r="DE86" i="13"/>
  <c r="DD86" i="13"/>
  <c r="DC86" i="13"/>
  <c r="DB86" i="13"/>
  <c r="DA86" i="13"/>
  <c r="CZ86"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CY83" i="13"/>
  <c r="CX83" i="13"/>
  <c r="CW83" i="13"/>
  <c r="CV83" i="13"/>
  <c r="CU83" i="13"/>
  <c r="CT83" i="13"/>
  <c r="CS83" i="13"/>
  <c r="CR83" i="13"/>
  <c r="CQ83" i="13"/>
  <c r="CP83" i="13"/>
  <c r="CO83" i="13"/>
  <c r="CN83" i="13"/>
  <c r="CM83" i="13"/>
  <c r="CL83" i="13"/>
  <c r="CK83" i="13"/>
  <c r="CJ83" i="13"/>
  <c r="CI83" i="13"/>
  <c r="CH83" i="13"/>
  <c r="CG83" i="13"/>
  <c r="CF83" i="13"/>
  <c r="CE83" i="13"/>
  <c r="CD83" i="13"/>
  <c r="CC83" i="13"/>
  <c r="CB83" i="13"/>
  <c r="CA83" i="13"/>
  <c r="BZ83" i="13"/>
  <c r="BY83" i="13"/>
  <c r="BX83" i="13"/>
  <c r="BW83" i="13"/>
  <c r="BV83" i="13"/>
  <c r="BU83" i="13"/>
  <c r="BT83" i="13"/>
  <c r="BS83" i="13"/>
  <c r="BR83" i="13"/>
  <c r="BQ83" i="13"/>
  <c r="BP83" i="13"/>
  <c r="BO83" i="13"/>
  <c r="BN83" i="13"/>
  <c r="BM83" i="13"/>
  <c r="BL83" i="13"/>
  <c r="BK83" i="13"/>
  <c r="BJ83" i="13"/>
  <c r="BI83" i="13"/>
  <c r="BH83" i="13"/>
  <c r="BG83" i="13"/>
  <c r="BF83"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Z83" i="13"/>
  <c r="Y83" i="13"/>
  <c r="X83" i="13"/>
  <c r="CY82" i="13"/>
  <c r="CX82" i="13"/>
  <c r="CW82" i="13"/>
  <c r="CV82" i="13"/>
  <c r="CU82" i="13"/>
  <c r="CT82" i="13"/>
  <c r="CS82" i="13"/>
  <c r="CR82" i="13"/>
  <c r="CQ82" i="13"/>
  <c r="CP82" i="13"/>
  <c r="CO82" i="13"/>
  <c r="CN82" i="13"/>
  <c r="CM82" i="13"/>
  <c r="CL82" i="13"/>
  <c r="CK82" i="13"/>
  <c r="CJ82" i="13"/>
  <c r="CI82" i="13"/>
  <c r="CH82" i="13"/>
  <c r="CG82" i="13"/>
  <c r="CF82" i="13"/>
  <c r="CE82" i="13"/>
  <c r="CD82" i="13"/>
  <c r="CC82" i="13"/>
  <c r="CB82" i="13"/>
  <c r="CA82" i="13"/>
  <c r="BZ82" i="13"/>
  <c r="BY82" i="13"/>
  <c r="BX82" i="13"/>
  <c r="BW82" i="13"/>
  <c r="BV82" i="13"/>
  <c r="BU82" i="13"/>
  <c r="BT82" i="13"/>
  <c r="BS82" i="13"/>
  <c r="BR82" i="13"/>
  <c r="BQ82" i="13"/>
  <c r="BP82" i="13"/>
  <c r="BO82" i="13"/>
  <c r="BN82" i="13"/>
  <c r="BM82" i="13"/>
  <c r="BL82" i="13"/>
  <c r="BK82" i="13"/>
  <c r="BJ82" i="13"/>
  <c r="BI82" i="13"/>
  <c r="BH82" i="13"/>
  <c r="BG82" i="13"/>
  <c r="BF82" i="13"/>
  <c r="BE82" i="13"/>
  <c r="BD82" i="13"/>
  <c r="BC82" i="13"/>
  <c r="BB82" i="13"/>
  <c r="BA82" i="13"/>
  <c r="AZ82" i="13"/>
  <c r="AY82" i="13"/>
  <c r="AX82" i="13"/>
  <c r="AW82" i="13"/>
  <c r="AV82" i="13"/>
  <c r="AU82" i="13"/>
  <c r="AT82" i="13"/>
  <c r="AS82" i="13"/>
  <c r="AR82" i="13"/>
  <c r="AQ82" i="13"/>
  <c r="AP82" i="13"/>
  <c r="AO82" i="13"/>
  <c r="AN82" i="13"/>
  <c r="AM82" i="13"/>
  <c r="AL82" i="13"/>
  <c r="AK82" i="13"/>
  <c r="AJ82" i="13"/>
  <c r="AI82" i="13"/>
  <c r="AH82" i="13"/>
  <c r="AG82" i="13"/>
  <c r="AF82" i="13"/>
  <c r="AE82" i="13"/>
  <c r="AD82" i="13"/>
  <c r="AC82" i="13"/>
  <c r="AB82" i="13"/>
  <c r="AA82" i="13"/>
  <c r="Z82" i="13"/>
  <c r="Y82" i="13"/>
  <c r="X82" i="13"/>
  <c r="CY81" i="13"/>
  <c r="CX81" i="13"/>
  <c r="CW81" i="13"/>
  <c r="CV81" i="13"/>
  <c r="CU81" i="13"/>
  <c r="CT81" i="13"/>
  <c r="CS81" i="13"/>
  <c r="CR81" i="13"/>
  <c r="CQ81" i="13"/>
  <c r="CP81" i="13"/>
  <c r="CO81" i="13"/>
  <c r="CN81" i="13"/>
  <c r="CM81" i="13"/>
  <c r="CL81" i="13"/>
  <c r="CK81" i="13"/>
  <c r="CJ81" i="13"/>
  <c r="CI81" i="13"/>
  <c r="CH81" i="13"/>
  <c r="CG81" i="13"/>
  <c r="CF81" i="13"/>
  <c r="CE81" i="13"/>
  <c r="CD81" i="13"/>
  <c r="CC81" i="13"/>
  <c r="CB81" i="13"/>
  <c r="CA81" i="13"/>
  <c r="BZ81" i="13"/>
  <c r="BY81" i="13"/>
  <c r="BX81" i="13"/>
  <c r="BW81" i="13"/>
  <c r="BV81" i="13"/>
  <c r="BU81" i="13"/>
  <c r="BT81" i="13"/>
  <c r="BS81" i="13"/>
  <c r="BR81" i="13"/>
  <c r="BQ81" i="13"/>
  <c r="BP81" i="13"/>
  <c r="BO81" i="13"/>
  <c r="BN81" i="13"/>
  <c r="BM81" i="13"/>
  <c r="BL81" i="13"/>
  <c r="BK81" i="13"/>
  <c r="BJ81" i="13"/>
  <c r="BI81" i="13"/>
  <c r="BH81" i="13"/>
  <c r="BG81" i="13"/>
  <c r="BF81"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Z81" i="13"/>
  <c r="Y81" i="13"/>
  <c r="X81" i="13"/>
  <c r="Z79" i="13"/>
  <c r="CY77" i="13"/>
  <c r="CX77" i="13"/>
  <c r="CW77" i="13"/>
  <c r="CV77" i="13"/>
  <c r="CU77" i="13"/>
  <c r="CT77" i="13"/>
  <c r="CS77" i="13"/>
  <c r="CR77" i="13"/>
  <c r="CQ77" i="13"/>
  <c r="CP77" i="13"/>
  <c r="CO77" i="13"/>
  <c r="CN77" i="13"/>
  <c r="CM77" i="13"/>
  <c r="CL77" i="13"/>
  <c r="CK77" i="13"/>
  <c r="CJ77" i="13"/>
  <c r="CI77" i="13"/>
  <c r="CH77" i="13"/>
  <c r="CG77" i="13"/>
  <c r="CF77" i="13"/>
  <c r="CE77" i="13"/>
  <c r="CD77" i="13"/>
  <c r="CC77" i="13"/>
  <c r="CB77" i="13"/>
  <c r="CA77" i="13"/>
  <c r="BZ77" i="13"/>
  <c r="BY77" i="13"/>
  <c r="BX77" i="13"/>
  <c r="BW77" i="13"/>
  <c r="BV77" i="13"/>
  <c r="BU77" i="13"/>
  <c r="BT77" i="13"/>
  <c r="BS77" i="13"/>
  <c r="BR77" i="13"/>
  <c r="BQ77" i="13"/>
  <c r="BP77" i="13"/>
  <c r="BO77" i="13"/>
  <c r="BN77" i="13"/>
  <c r="BM77" i="13"/>
  <c r="BL77" i="13"/>
  <c r="BK77" i="13"/>
  <c r="BJ77" i="13"/>
  <c r="BI77" i="13"/>
  <c r="BH77" i="13"/>
  <c r="BG77" i="13"/>
  <c r="BF77"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Z77" i="13"/>
  <c r="Y77" i="13"/>
  <c r="X77" i="13"/>
  <c r="Y75" i="13"/>
  <c r="X75" i="13"/>
  <c r="I74"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69" i="13"/>
  <c r="CX69" i="13"/>
  <c r="CW69" i="13"/>
  <c r="CV69" i="13"/>
  <c r="CU69" i="13"/>
  <c r="CT69" i="13"/>
  <c r="CS69" i="13"/>
  <c r="CR69" i="13"/>
  <c r="CQ69" i="13"/>
  <c r="CP69" i="13"/>
  <c r="CO69" i="13"/>
  <c r="CN69" i="13"/>
  <c r="CM69" i="13"/>
  <c r="CL69" i="13"/>
  <c r="CK69" i="13"/>
  <c r="CJ69" i="13"/>
  <c r="CI69" i="13"/>
  <c r="CH69" i="13"/>
  <c r="CG69" i="13"/>
  <c r="CF69" i="13"/>
  <c r="CE69" i="13"/>
  <c r="CD69" i="13"/>
  <c r="CC69" i="13"/>
  <c r="CB69" i="13"/>
  <c r="CA69" i="13"/>
  <c r="BZ69" i="13"/>
  <c r="BY69" i="13"/>
  <c r="BX69" i="13"/>
  <c r="BW69" i="13"/>
  <c r="BV69" i="13"/>
  <c r="BU69" i="13"/>
  <c r="BT69" i="13"/>
  <c r="BS69" i="13"/>
  <c r="BR69" i="13"/>
  <c r="BQ69" i="13"/>
  <c r="BP69" i="13"/>
  <c r="BO69" i="13"/>
  <c r="BN69" i="13"/>
  <c r="BM69" i="13"/>
  <c r="BL69" i="13"/>
  <c r="BK69" i="13"/>
  <c r="BJ69" i="13"/>
  <c r="BI69" i="13"/>
  <c r="BH69" i="13"/>
  <c r="BG69" i="13"/>
  <c r="BF69"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Z69" i="13"/>
  <c r="Y69" i="13"/>
  <c r="X69" i="13"/>
  <c r="CY68" i="13"/>
  <c r="CX68" i="13"/>
  <c r="CW68" i="13"/>
  <c r="CV68" i="13"/>
  <c r="CU68" i="13"/>
  <c r="CT68" i="13"/>
  <c r="CS68" i="13"/>
  <c r="CR68" i="13"/>
  <c r="CQ68" i="13"/>
  <c r="CP68" i="13"/>
  <c r="CO68" i="13"/>
  <c r="CN68" i="13"/>
  <c r="CM68" i="13"/>
  <c r="CL68" i="13"/>
  <c r="CK68" i="13"/>
  <c r="CJ68" i="13"/>
  <c r="CI68" i="13"/>
  <c r="CH68" i="13"/>
  <c r="CG68" i="13"/>
  <c r="CF68" i="13"/>
  <c r="CE68" i="13"/>
  <c r="CD68" i="13"/>
  <c r="CC68" i="13"/>
  <c r="CB68" i="13"/>
  <c r="CA68" i="13"/>
  <c r="BZ68" i="13"/>
  <c r="BY68" i="13"/>
  <c r="BX68" i="13"/>
  <c r="BW68" i="13"/>
  <c r="BV68" i="13"/>
  <c r="BU68" i="13"/>
  <c r="BT68" i="13"/>
  <c r="BS68" i="13"/>
  <c r="BR68" i="13"/>
  <c r="BQ68" i="13"/>
  <c r="BP68" i="13"/>
  <c r="BO68" i="13"/>
  <c r="BN68" i="13"/>
  <c r="BM68" i="13"/>
  <c r="BL68" i="13"/>
  <c r="BK68" i="13"/>
  <c r="BJ68" i="13"/>
  <c r="BI68" i="13"/>
  <c r="BH68" i="13"/>
  <c r="BG68" i="13"/>
  <c r="BF68"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CY67" i="13"/>
  <c r="CX67" i="13"/>
  <c r="CW67" i="13"/>
  <c r="CV67" i="13"/>
  <c r="CU67" i="13"/>
  <c r="CT67" i="13"/>
  <c r="CS67" i="13"/>
  <c r="CR67" i="13"/>
  <c r="CQ67" i="13"/>
  <c r="CP67" i="13"/>
  <c r="CO67" i="13"/>
  <c r="CN67" i="13"/>
  <c r="CM67" i="13"/>
  <c r="CL67" i="13"/>
  <c r="CK67" i="13"/>
  <c r="CJ67" i="13"/>
  <c r="CI67" i="13"/>
  <c r="CH67" i="13"/>
  <c r="CG67" i="13"/>
  <c r="CF67" i="13"/>
  <c r="CE67" i="13"/>
  <c r="CD67" i="13"/>
  <c r="CC67" i="13"/>
  <c r="CB67" i="13"/>
  <c r="CA67" i="13"/>
  <c r="BZ67" i="13"/>
  <c r="BY67" i="13"/>
  <c r="BX67" i="13"/>
  <c r="BW67" i="13"/>
  <c r="BV67" i="13"/>
  <c r="BU67" i="13"/>
  <c r="BT67" i="13"/>
  <c r="BS67" i="13"/>
  <c r="BR67" i="13"/>
  <c r="BQ67" i="13"/>
  <c r="BP67" i="13"/>
  <c r="BO67" i="13"/>
  <c r="BN67" i="13"/>
  <c r="BM67" i="13"/>
  <c r="BL67" i="13"/>
  <c r="BK67" i="13"/>
  <c r="BJ67" i="13"/>
  <c r="BI67" i="13"/>
  <c r="BH67" i="13"/>
  <c r="BG67" i="13"/>
  <c r="BF67" i="13"/>
  <c r="BE67" i="13"/>
  <c r="BD67" i="13"/>
  <c r="BC67" i="13"/>
  <c r="BB67" i="13"/>
  <c r="BA67" i="13"/>
  <c r="AZ67" i="13"/>
  <c r="AY67" i="13"/>
  <c r="AX67" i="13"/>
  <c r="AW67" i="13"/>
  <c r="AV67" i="13"/>
  <c r="AU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CY66" i="13"/>
  <c r="CX66" i="13"/>
  <c r="CW66" i="13"/>
  <c r="CV66" i="13"/>
  <c r="CU66" i="13"/>
  <c r="CT66" i="13"/>
  <c r="CS66" i="13"/>
  <c r="CR66" i="13"/>
  <c r="CQ66" i="13"/>
  <c r="CP66" i="13"/>
  <c r="CO66" i="13"/>
  <c r="CN66" i="13"/>
  <c r="CM66" i="13"/>
  <c r="CL66" i="13"/>
  <c r="CK66" i="13"/>
  <c r="CJ66" i="13"/>
  <c r="CI66" i="13"/>
  <c r="CH66" i="13"/>
  <c r="CG66" i="13"/>
  <c r="CF66" i="13"/>
  <c r="CE66" i="13"/>
  <c r="CD66" i="13"/>
  <c r="CC66" i="13"/>
  <c r="CB66" i="13"/>
  <c r="CA66" i="13"/>
  <c r="BZ66" i="13"/>
  <c r="BY66" i="13"/>
  <c r="BX66" i="13"/>
  <c r="BW66" i="13"/>
  <c r="BV66" i="13"/>
  <c r="BU66" i="13"/>
  <c r="BT66" i="13"/>
  <c r="BS66" i="13"/>
  <c r="BR66" i="13"/>
  <c r="BQ66" i="13"/>
  <c r="BP66" i="13"/>
  <c r="BO66" i="13"/>
  <c r="BN66" i="13"/>
  <c r="BM66" i="13"/>
  <c r="BL66" i="13"/>
  <c r="BK66" i="13"/>
  <c r="BJ66" i="13"/>
  <c r="BI66" i="13"/>
  <c r="BH66" i="13"/>
  <c r="BG66" i="13"/>
  <c r="BF66"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Z66" i="13"/>
  <c r="Y66" i="13"/>
  <c r="X66" i="13"/>
  <c r="AB64" i="13"/>
  <c r="AA64" i="13"/>
  <c r="Z64" i="13"/>
  <c r="Y64" i="13"/>
  <c r="X64" i="13"/>
  <c r="AB63" i="13"/>
  <c r="AC63" i="13" s="1"/>
  <c r="AD63" i="13" s="1"/>
  <c r="AE63" i="13" s="1"/>
  <c r="AF63" i="13" s="1"/>
  <c r="AG63" i="13" s="1"/>
  <c r="AH63" i="13" s="1"/>
  <c r="AI63" i="13" s="1"/>
  <c r="AJ63" i="13" s="1"/>
  <c r="AA63" i="13"/>
  <c r="Z63" i="13"/>
  <c r="Y63" i="13"/>
  <c r="X63" i="13"/>
  <c r="CY62" i="13"/>
  <c r="CX62" i="13"/>
  <c r="CW62" i="13"/>
  <c r="CV62" i="13"/>
  <c r="CU62" i="13"/>
  <c r="CT62" i="13"/>
  <c r="CS62" i="13"/>
  <c r="CR62" i="13"/>
  <c r="CQ62" i="13"/>
  <c r="CP62" i="13"/>
  <c r="CO62" i="13"/>
  <c r="CN62" i="13"/>
  <c r="CM62" i="13"/>
  <c r="CL62" i="13"/>
  <c r="CK62" i="13"/>
  <c r="CJ62" i="13"/>
  <c r="CI62" i="13"/>
  <c r="CH62" i="13"/>
  <c r="CG62" i="13"/>
  <c r="CF62" i="13"/>
  <c r="CE62" i="13"/>
  <c r="CD62" i="13"/>
  <c r="CC62" i="13"/>
  <c r="CB62" i="13"/>
  <c r="CA62" i="13"/>
  <c r="BZ62" i="13"/>
  <c r="BY62" i="13"/>
  <c r="BX62" i="13"/>
  <c r="BW62" i="13"/>
  <c r="BV62" i="13"/>
  <c r="BU62" i="13"/>
  <c r="BT62" i="13"/>
  <c r="BS62" i="13"/>
  <c r="BR62" i="13"/>
  <c r="BQ62" i="13"/>
  <c r="BP62" i="13"/>
  <c r="BO62" i="13"/>
  <c r="BN62" i="13"/>
  <c r="BM62" i="13"/>
  <c r="BL62" i="13"/>
  <c r="BK62" i="13"/>
  <c r="BJ62" i="13"/>
  <c r="BI62" i="13"/>
  <c r="BH62" i="13"/>
  <c r="BG62" i="13"/>
  <c r="BF62"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X62" i="13"/>
  <c r="AA60" i="13"/>
  <c r="Z60" i="13"/>
  <c r="Y60" i="13"/>
  <c r="X60"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6" i="13"/>
  <c r="CX56" i="13"/>
  <c r="CW56" i="13"/>
  <c r="CV56" i="13"/>
  <c r="CU56" i="13"/>
  <c r="CT56" i="13"/>
  <c r="CS56" i="13"/>
  <c r="CR56" i="13"/>
  <c r="CQ56" i="13"/>
  <c r="CP56" i="13"/>
  <c r="CO56" i="13"/>
  <c r="CN56" i="13"/>
  <c r="CM56" i="13"/>
  <c r="CL56" i="13"/>
  <c r="CK56" i="13"/>
  <c r="CJ56" i="13"/>
  <c r="CI56" i="13"/>
  <c r="CH56" i="13"/>
  <c r="CG56" i="13"/>
  <c r="CF56" i="13"/>
  <c r="CE56" i="13"/>
  <c r="CD56" i="13"/>
  <c r="CC56" i="13"/>
  <c r="CB56" i="13"/>
  <c r="CA56" i="13"/>
  <c r="BZ56" i="13"/>
  <c r="BY56" i="13"/>
  <c r="BX56" i="13"/>
  <c r="BW56" i="13"/>
  <c r="BV56" i="13"/>
  <c r="BU56" i="13"/>
  <c r="BT56" i="13"/>
  <c r="BS56" i="13"/>
  <c r="BR56" i="13"/>
  <c r="BQ56" i="13"/>
  <c r="BP56" i="13"/>
  <c r="BO56" i="13"/>
  <c r="BN56" i="13"/>
  <c r="BM56" i="13"/>
  <c r="BL56" i="13"/>
  <c r="BK56" i="13"/>
  <c r="BJ56" i="13"/>
  <c r="BI56" i="13"/>
  <c r="BH56" i="13"/>
  <c r="BG56" i="13"/>
  <c r="BF56"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CY55" i="13"/>
  <c r="CX55" i="13"/>
  <c r="CW55" i="13"/>
  <c r="CV55" i="13"/>
  <c r="CU55" i="13"/>
  <c r="CT55" i="13"/>
  <c r="CS55" i="13"/>
  <c r="CR55" i="13"/>
  <c r="CQ55" i="13"/>
  <c r="CP55" i="13"/>
  <c r="CO55" i="13"/>
  <c r="CN55" i="13"/>
  <c r="CM55" i="13"/>
  <c r="CL55" i="13"/>
  <c r="CK55" i="13"/>
  <c r="CJ55" i="13"/>
  <c r="CI55" i="13"/>
  <c r="CH55" i="13"/>
  <c r="CG55" i="13"/>
  <c r="CF55" i="13"/>
  <c r="CE55" i="13"/>
  <c r="CD55" i="13"/>
  <c r="CC55" i="13"/>
  <c r="CB55" i="13"/>
  <c r="CA55" i="13"/>
  <c r="BZ55" i="13"/>
  <c r="BY55" i="13"/>
  <c r="BX55" i="13"/>
  <c r="BW55" i="13"/>
  <c r="BV55" i="13"/>
  <c r="BU55" i="13"/>
  <c r="BT55" i="13"/>
  <c r="BS55" i="13"/>
  <c r="BR55" i="13"/>
  <c r="BQ55" i="13"/>
  <c r="BP55" i="13"/>
  <c r="BO55" i="13"/>
  <c r="BN55" i="13"/>
  <c r="BM55" i="13"/>
  <c r="BL55" i="13"/>
  <c r="BK55" i="13"/>
  <c r="BJ55" i="13"/>
  <c r="BI55" i="13"/>
  <c r="BH55" i="13"/>
  <c r="BG55" i="13"/>
  <c r="BF55" i="13"/>
  <c r="BE55" i="13"/>
  <c r="BD55" i="13"/>
  <c r="BC55" i="13"/>
  <c r="BB55" i="13"/>
  <c r="BA55" i="13"/>
  <c r="AZ55" i="13"/>
  <c r="AY55" i="13"/>
  <c r="AX55" i="13"/>
  <c r="AW55" i="13"/>
  <c r="AV55" i="13"/>
  <c r="AU55" i="13"/>
  <c r="AT55" i="13"/>
  <c r="AS55" i="13"/>
  <c r="AR55" i="13"/>
  <c r="AQ55" i="13"/>
  <c r="AP55" i="13"/>
  <c r="AO55" i="13"/>
  <c r="AN55" i="13"/>
  <c r="AM55" i="13"/>
  <c r="AL55" i="13"/>
  <c r="AK55" i="13"/>
  <c r="AJ55" i="13"/>
  <c r="AI55" i="13"/>
  <c r="AH55" i="13"/>
  <c r="AG55" i="13"/>
  <c r="AF55" i="13"/>
  <c r="AE55" i="13"/>
  <c r="AD55" i="13"/>
  <c r="AC55" i="13"/>
  <c r="AB55" i="13"/>
  <c r="AA55" i="13"/>
  <c r="Z55" i="13"/>
  <c r="Y55" i="13"/>
  <c r="CY54" i="13"/>
  <c r="CX54" i="13"/>
  <c r="CW54" i="13"/>
  <c r="CV54" i="13"/>
  <c r="CU54" i="13"/>
  <c r="CT54" i="13"/>
  <c r="CS54" i="13"/>
  <c r="CR54" i="13"/>
  <c r="CQ54" i="13"/>
  <c r="CP54" i="13"/>
  <c r="CO54" i="13"/>
  <c r="CN54" i="13"/>
  <c r="CM54" i="13"/>
  <c r="CL54" i="13"/>
  <c r="CK54" i="13"/>
  <c r="CJ54" i="13"/>
  <c r="CI54" i="13"/>
  <c r="CH54" i="13"/>
  <c r="CG54" i="13"/>
  <c r="CF54" i="13"/>
  <c r="CE54" i="13"/>
  <c r="CD54" i="13"/>
  <c r="CC54" i="13"/>
  <c r="CB54" i="13"/>
  <c r="CA54" i="13"/>
  <c r="BZ54" i="13"/>
  <c r="BY54" i="13"/>
  <c r="BX54" i="13"/>
  <c r="BW54" i="13"/>
  <c r="BV54" i="13"/>
  <c r="BU54" i="13"/>
  <c r="BT54" i="13"/>
  <c r="BS54" i="13"/>
  <c r="BR54" i="13"/>
  <c r="BQ54" i="13"/>
  <c r="BP54" i="13"/>
  <c r="BO54" i="13"/>
  <c r="BN54" i="13"/>
  <c r="BM54" i="13"/>
  <c r="BL54" i="13"/>
  <c r="BK54" i="13"/>
  <c r="BJ54" i="13"/>
  <c r="BI54" i="13"/>
  <c r="BH54" i="13"/>
  <c r="BG54" i="13"/>
  <c r="BF54"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CY53" i="13"/>
  <c r="CX53" i="13"/>
  <c r="CW53" i="13"/>
  <c r="CV53" i="13"/>
  <c r="CU53" i="13"/>
  <c r="CT53" i="13"/>
  <c r="CS53" i="13"/>
  <c r="CR53" i="13"/>
  <c r="CQ53" i="13"/>
  <c r="CP53" i="13"/>
  <c r="CO53" i="13"/>
  <c r="CN53" i="13"/>
  <c r="CM53" i="13"/>
  <c r="CL53" i="13"/>
  <c r="CK53" i="13"/>
  <c r="CJ53" i="13"/>
  <c r="CI53" i="13"/>
  <c r="CH53" i="13"/>
  <c r="CG53" i="13"/>
  <c r="CF53" i="13"/>
  <c r="CE53" i="13"/>
  <c r="CD53" i="13"/>
  <c r="CC53" i="13"/>
  <c r="CB53" i="13"/>
  <c r="CA53" i="13"/>
  <c r="BZ53" i="13"/>
  <c r="BY53" i="13"/>
  <c r="BX53" i="13"/>
  <c r="BW53" i="13"/>
  <c r="BV53" i="13"/>
  <c r="BU53" i="13"/>
  <c r="BT53" i="13"/>
  <c r="BS53" i="13"/>
  <c r="BR53" i="13"/>
  <c r="BQ53" i="13"/>
  <c r="BP53" i="13"/>
  <c r="BO53" i="13"/>
  <c r="BN53" i="13"/>
  <c r="BM53" i="13"/>
  <c r="BL53" i="13"/>
  <c r="BK53" i="13"/>
  <c r="BJ53" i="13"/>
  <c r="BI53" i="13"/>
  <c r="BH53" i="13"/>
  <c r="BG53" i="13"/>
  <c r="BF53"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AB51" i="13"/>
  <c r="AC51" i="13" s="1"/>
  <c r="AD51" i="13" s="1"/>
  <c r="AE51" i="13" s="1"/>
  <c r="AF51" i="13" s="1"/>
  <c r="AG51" i="13" s="1"/>
  <c r="AH51" i="13" s="1"/>
  <c r="AI51" i="13" s="1"/>
  <c r="AJ51" i="13" s="1"/>
  <c r="AK51" i="13" s="1"/>
  <c r="AL51" i="13" s="1"/>
  <c r="AM51" i="13" s="1"/>
  <c r="AN51" i="13" s="1"/>
  <c r="AO51" i="13" s="1"/>
  <c r="AP51" i="13" s="1"/>
  <c r="AQ51" i="13" s="1"/>
  <c r="AR51" i="13" s="1"/>
  <c r="AS51" i="13" s="1"/>
  <c r="AT51" i="13" s="1"/>
  <c r="AU51" i="13" s="1"/>
  <c r="AV51" i="13" s="1"/>
  <c r="AW51" i="13" s="1"/>
  <c r="AX51" i="13" s="1"/>
  <c r="AY51" i="13" s="1"/>
  <c r="AZ51" i="13" s="1"/>
  <c r="BA51" i="13" s="1"/>
  <c r="BB51" i="13" s="1"/>
  <c r="BC51" i="13" s="1"/>
  <c r="BD51" i="13" s="1"/>
  <c r="BE51" i="13" s="1"/>
  <c r="BF51" i="13" s="1"/>
  <c r="BG51" i="13" s="1"/>
  <c r="BH51" i="13" s="1"/>
  <c r="BI51" i="13" s="1"/>
  <c r="BJ51" i="13" s="1"/>
  <c r="BK51" i="13" s="1"/>
  <c r="BL51" i="13" s="1"/>
  <c r="BM51" i="13" s="1"/>
  <c r="BN51" i="13" s="1"/>
  <c r="BO51" i="13" s="1"/>
  <c r="BP51" i="13" s="1"/>
  <c r="BQ51" i="13" s="1"/>
  <c r="BR51" i="13" s="1"/>
  <c r="BS51" i="13" s="1"/>
  <c r="BT51" i="13" s="1"/>
  <c r="BU51" i="13" s="1"/>
  <c r="BV51" i="13" s="1"/>
  <c r="BW51" i="13" s="1"/>
  <c r="BX51" i="13" s="1"/>
  <c r="BY51" i="13" s="1"/>
  <c r="BZ51" i="13" s="1"/>
  <c r="CA51" i="13" s="1"/>
  <c r="CB51" i="13" s="1"/>
  <c r="CC51" i="13" s="1"/>
  <c r="CD51" i="13" s="1"/>
  <c r="CE51" i="13" s="1"/>
  <c r="CF51" i="13" s="1"/>
  <c r="CG51" i="13" s="1"/>
  <c r="CH51" i="13" s="1"/>
  <c r="CI51" i="13" s="1"/>
  <c r="CJ51" i="13" s="1"/>
  <c r="CK51" i="13" s="1"/>
  <c r="CL51" i="13" s="1"/>
  <c r="CM51" i="13" s="1"/>
  <c r="CN51" i="13" s="1"/>
  <c r="CO51" i="13" s="1"/>
  <c r="CP51" i="13" s="1"/>
  <c r="CQ51" i="13" s="1"/>
  <c r="CR51" i="13" s="1"/>
  <c r="CS51" i="13" s="1"/>
  <c r="CT51" i="13" s="1"/>
  <c r="CU51" i="13" s="1"/>
  <c r="CV51" i="13" s="1"/>
  <c r="CW51" i="13" s="1"/>
  <c r="CX51" i="13" s="1"/>
  <c r="CY51" i="13" s="1"/>
  <c r="AA51" i="13"/>
  <c r="Z51" i="13"/>
  <c r="Y51" i="13"/>
  <c r="X51" i="13"/>
  <c r="AB50" i="13"/>
  <c r="AC50" i="13" s="1"/>
  <c r="AD50" i="13" s="1"/>
  <c r="AA50" i="13"/>
  <c r="Z50" i="13"/>
  <c r="Y50" i="13"/>
  <c r="X50" i="13"/>
  <c r="CY49" i="13"/>
  <c r="CX49" i="13"/>
  <c r="CW49" i="13"/>
  <c r="CV49" i="13"/>
  <c r="CU49" i="13"/>
  <c r="CT49" i="13"/>
  <c r="CS49" i="13"/>
  <c r="CR49" i="13"/>
  <c r="CQ49" i="13"/>
  <c r="CP49" i="13"/>
  <c r="CO49" i="13"/>
  <c r="CN49" i="13"/>
  <c r="CM49" i="13"/>
  <c r="CL49" i="13"/>
  <c r="CK49" i="13"/>
  <c r="CJ49" i="13"/>
  <c r="CI49" i="13"/>
  <c r="CH49" i="13"/>
  <c r="CG49" i="13"/>
  <c r="CF49" i="13"/>
  <c r="CE49" i="13"/>
  <c r="CD49" i="13"/>
  <c r="CC49" i="13"/>
  <c r="CB49" i="13"/>
  <c r="CA49" i="13"/>
  <c r="BZ49" i="13"/>
  <c r="BY49" i="13"/>
  <c r="BX49" i="13"/>
  <c r="BW49" i="13"/>
  <c r="BV49" i="13"/>
  <c r="BU49" i="13"/>
  <c r="BT49" i="13"/>
  <c r="BS49" i="13"/>
  <c r="BR49" i="13"/>
  <c r="BQ49" i="13"/>
  <c r="BP49" i="13"/>
  <c r="BO49" i="13"/>
  <c r="BN49" i="13"/>
  <c r="BM49" i="13"/>
  <c r="BL49" i="13"/>
  <c r="BK49" i="13"/>
  <c r="BJ49" i="13"/>
  <c r="BI49" i="13"/>
  <c r="BH49" i="13"/>
  <c r="BG49" i="13"/>
  <c r="BF49" i="13"/>
  <c r="BE49" i="13"/>
  <c r="BD49"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CY47" i="13"/>
  <c r="CX47" i="13"/>
  <c r="CW47" i="13"/>
  <c r="CV47" i="13"/>
  <c r="CU47" i="13"/>
  <c r="CT47" i="13"/>
  <c r="CS47" i="13"/>
  <c r="CR47" i="13"/>
  <c r="CQ47" i="13"/>
  <c r="CP47" i="13"/>
  <c r="CN47" i="13"/>
  <c r="CM47" i="13"/>
  <c r="CL47" i="13"/>
  <c r="CK47" i="13"/>
  <c r="CI47" i="13"/>
  <c r="CH47" i="13"/>
  <c r="CG47" i="13"/>
  <c r="CF47" i="13"/>
  <c r="CE47" i="13"/>
  <c r="CD47" i="13"/>
  <c r="CC47" i="13"/>
  <c r="CB47" i="13"/>
  <c r="CA47" i="13"/>
  <c r="BY47" i="13"/>
  <c r="BX47" i="13"/>
  <c r="BW47" i="13"/>
  <c r="BV47" i="13"/>
  <c r="BU47" i="13"/>
  <c r="BT47" i="13"/>
  <c r="BS47" i="13"/>
  <c r="BR47" i="13"/>
  <c r="BQ47" i="13"/>
  <c r="BO47" i="13"/>
  <c r="BN47" i="13"/>
  <c r="BM47" i="13"/>
  <c r="BL47" i="13"/>
  <c r="BJ47" i="13"/>
  <c r="BI47" i="13"/>
  <c r="BH47" i="13"/>
  <c r="BG47" i="13"/>
  <c r="BF47" i="13"/>
  <c r="BE47" i="13"/>
  <c r="BD47" i="13"/>
  <c r="BC47" i="13"/>
  <c r="BB47" i="13"/>
  <c r="BA47" i="13"/>
  <c r="AZ47" i="13"/>
  <c r="AY47" i="13"/>
  <c r="AX47" i="13"/>
  <c r="AW47" i="13"/>
  <c r="AU47" i="13"/>
  <c r="AT47" i="13"/>
  <c r="AS47" i="13"/>
  <c r="AR47" i="13"/>
  <c r="AP47" i="13"/>
  <c r="AO47" i="13"/>
  <c r="AN47" i="13"/>
  <c r="AM47" i="13"/>
  <c r="AL47" i="13"/>
  <c r="AK47" i="13"/>
  <c r="AJ47" i="13"/>
  <c r="AI47" i="13"/>
  <c r="AH47" i="13"/>
  <c r="AG47" i="13"/>
  <c r="AF47" i="13"/>
  <c r="AE47" i="13"/>
  <c r="AD47" i="13"/>
  <c r="AC47" i="13"/>
  <c r="AB47" i="13"/>
  <c r="AA47" i="13"/>
  <c r="Z47" i="13"/>
  <c r="Y47" i="13"/>
  <c r="X47"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CY42" i="13"/>
  <c r="CX42" i="13"/>
  <c r="CW42" i="13"/>
  <c r="CV42" i="13"/>
  <c r="CU42" i="13"/>
  <c r="CT42" i="13"/>
  <c r="CS42" i="13"/>
  <c r="CR42" i="13"/>
  <c r="CQ42" i="13"/>
  <c r="CP42" i="13"/>
  <c r="CO42" i="13"/>
  <c r="CN42" i="13"/>
  <c r="CM42" i="13"/>
  <c r="CL42" i="13"/>
  <c r="CK42" i="13"/>
  <c r="CJ42" i="13"/>
  <c r="CI42" i="13"/>
  <c r="CH42" i="13"/>
  <c r="CG42" i="13"/>
  <c r="CF42" i="13"/>
  <c r="CE42" i="13"/>
  <c r="CD42" i="13"/>
  <c r="CC42" i="13"/>
  <c r="CB42" i="13"/>
  <c r="CA42" i="13"/>
  <c r="BZ42" i="13"/>
  <c r="BY42" i="13"/>
  <c r="BX42" i="13"/>
  <c r="BW42" i="13"/>
  <c r="BV42" i="13"/>
  <c r="BU42" i="13"/>
  <c r="BT42" i="13"/>
  <c r="BS42" i="13"/>
  <c r="BR42" i="13"/>
  <c r="BQ42" i="13"/>
  <c r="BP42" i="13"/>
  <c r="BO42" i="13"/>
  <c r="BN42" i="13"/>
  <c r="BM42" i="13"/>
  <c r="BL42" i="13"/>
  <c r="BK42" i="13"/>
  <c r="BJ42" i="13"/>
  <c r="BI42" i="13"/>
  <c r="BH42" i="13"/>
  <c r="BG42" i="13"/>
  <c r="BF42"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CY41" i="13"/>
  <c r="CX41" i="13"/>
  <c r="CW41" i="13"/>
  <c r="CV41" i="13"/>
  <c r="CU41" i="13"/>
  <c r="CT41" i="13"/>
  <c r="CS41" i="13"/>
  <c r="CR41" i="13"/>
  <c r="CQ41" i="13"/>
  <c r="CP41" i="13"/>
  <c r="CO41" i="13"/>
  <c r="CN41" i="13"/>
  <c r="CM41" i="13"/>
  <c r="CL41" i="13"/>
  <c r="CK41" i="13"/>
  <c r="CJ41" i="13"/>
  <c r="CI41" i="13"/>
  <c r="CH41" i="13"/>
  <c r="CG41" i="13"/>
  <c r="CF41" i="13"/>
  <c r="CE41" i="13"/>
  <c r="CD41" i="13"/>
  <c r="CC41" i="13"/>
  <c r="CB41" i="13"/>
  <c r="CA41" i="13"/>
  <c r="BZ41" i="13"/>
  <c r="BY41" i="13"/>
  <c r="BX41" i="13"/>
  <c r="BW41" i="13"/>
  <c r="BV41" i="13"/>
  <c r="BU41" i="13"/>
  <c r="BT41" i="13"/>
  <c r="BS41" i="13"/>
  <c r="BR41" i="13"/>
  <c r="BQ41" i="13"/>
  <c r="BP41" i="13"/>
  <c r="BO41" i="13"/>
  <c r="BN41" i="13"/>
  <c r="BM41" i="13"/>
  <c r="BL41" i="13"/>
  <c r="BK41" i="13"/>
  <c r="BJ41" i="13"/>
  <c r="BI41" i="13"/>
  <c r="BH41" i="13"/>
  <c r="BG41" i="13"/>
  <c r="BF41"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CY40" i="13"/>
  <c r="CX40" i="13"/>
  <c r="CW40" i="13"/>
  <c r="CV40" i="13"/>
  <c r="CU40" i="13"/>
  <c r="CT40" i="13"/>
  <c r="CS40" i="13"/>
  <c r="CR40" i="13"/>
  <c r="CQ40" i="13"/>
  <c r="CP40" i="13"/>
  <c r="CO40" i="13"/>
  <c r="CN40" i="13"/>
  <c r="CM40" i="13"/>
  <c r="CL40" i="13"/>
  <c r="CK40" i="13"/>
  <c r="CJ40" i="13"/>
  <c r="CI40" i="13"/>
  <c r="CH40" i="13"/>
  <c r="CG40" i="13"/>
  <c r="CF40" i="13"/>
  <c r="CE40" i="13"/>
  <c r="CD40" i="13"/>
  <c r="CC40" i="13"/>
  <c r="CB40" i="13"/>
  <c r="CA40" i="13"/>
  <c r="BZ40" i="13"/>
  <c r="BY40" i="13"/>
  <c r="BX40" i="13"/>
  <c r="BW40" i="13"/>
  <c r="BV40" i="13"/>
  <c r="BU40" i="13"/>
  <c r="BT40" i="13"/>
  <c r="BS40" i="13"/>
  <c r="BR40" i="13"/>
  <c r="BQ40" i="13"/>
  <c r="BP40" i="13"/>
  <c r="BO40" i="13"/>
  <c r="BN40" i="13"/>
  <c r="BM40" i="13"/>
  <c r="BL40" i="13"/>
  <c r="BK40" i="13"/>
  <c r="BJ40" i="13"/>
  <c r="BI40" i="13"/>
  <c r="BH40" i="13"/>
  <c r="BG40" i="13"/>
  <c r="BF40" i="13"/>
  <c r="BE40" i="13"/>
  <c r="BD40" i="13"/>
  <c r="BC40" i="13"/>
  <c r="BB40" i="13"/>
  <c r="BA40" i="13"/>
  <c r="AZ40"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AJ38" i="13"/>
  <c r="AK38" i="13" s="1"/>
  <c r="AL38" i="13" s="1"/>
  <c r="AM38" i="13" s="1"/>
  <c r="AN38" i="13" s="1"/>
  <c r="AO38" i="13" s="1"/>
  <c r="AP38" i="13" s="1"/>
  <c r="AQ38" i="13" s="1"/>
  <c r="AR38" i="13" s="1"/>
  <c r="AS38" i="13" s="1"/>
  <c r="AT38" i="13" s="1"/>
  <c r="AU38" i="13" s="1"/>
  <c r="AV38" i="13" s="1"/>
  <c r="AW38" i="13" s="1"/>
  <c r="AX38" i="13" s="1"/>
  <c r="AY38" i="13" s="1"/>
  <c r="AZ38" i="13" s="1"/>
  <c r="BA38" i="13" s="1"/>
  <c r="BB38" i="13" s="1"/>
  <c r="BC38" i="13" s="1"/>
  <c r="BD38" i="13" s="1"/>
  <c r="BE38" i="13" s="1"/>
  <c r="BF38" i="13" s="1"/>
  <c r="BG38" i="13" s="1"/>
  <c r="BH38" i="13" s="1"/>
  <c r="BI38" i="13" s="1"/>
  <c r="BJ38" i="13" s="1"/>
  <c r="BK38" i="13" s="1"/>
  <c r="BL38" i="13" s="1"/>
  <c r="BM38" i="13" s="1"/>
  <c r="BN38" i="13" s="1"/>
  <c r="BO38" i="13" s="1"/>
  <c r="BP38" i="13" s="1"/>
  <c r="BQ38" i="13" s="1"/>
  <c r="BR38" i="13" s="1"/>
  <c r="BS38" i="13" s="1"/>
  <c r="BT38" i="13" s="1"/>
  <c r="BU38" i="13" s="1"/>
  <c r="BV38" i="13" s="1"/>
  <c r="BW38" i="13" s="1"/>
  <c r="BX38" i="13" s="1"/>
  <c r="BY38" i="13" s="1"/>
  <c r="BZ38" i="13" s="1"/>
  <c r="CA38" i="13" s="1"/>
  <c r="CB38" i="13" s="1"/>
  <c r="CC38" i="13" s="1"/>
  <c r="CD38" i="13" s="1"/>
  <c r="CE38" i="13" s="1"/>
  <c r="CF38" i="13" s="1"/>
  <c r="CG38" i="13" s="1"/>
  <c r="CH38" i="13" s="1"/>
  <c r="CI38" i="13" s="1"/>
  <c r="CJ38" i="13" s="1"/>
  <c r="CK38" i="13" s="1"/>
  <c r="CL38" i="13" s="1"/>
  <c r="CM38" i="13" s="1"/>
  <c r="CN38" i="13" s="1"/>
  <c r="CO38" i="13" s="1"/>
  <c r="CP38" i="13" s="1"/>
  <c r="CQ38" i="13" s="1"/>
  <c r="CR38" i="13" s="1"/>
  <c r="CS38" i="13" s="1"/>
  <c r="CT38" i="13" s="1"/>
  <c r="CU38" i="13" s="1"/>
  <c r="CV38" i="13" s="1"/>
  <c r="CW38" i="13" s="1"/>
  <c r="CX38" i="13" s="1"/>
  <c r="CY38" i="13" s="1"/>
  <c r="AJ37" i="13"/>
  <c r="AK37" i="13" s="1"/>
  <c r="AL37" i="13" s="1"/>
  <c r="AM37" i="13" s="1"/>
  <c r="AN37" i="13" s="1"/>
  <c r="CY36" i="13"/>
  <c r="CX36" i="13"/>
  <c r="CW36" i="13"/>
  <c r="CV36" i="13"/>
  <c r="CU36" i="13"/>
  <c r="CT36" i="13"/>
  <c r="CS36" i="13"/>
  <c r="CR36" i="13"/>
  <c r="CQ36" i="13"/>
  <c r="CP36" i="13"/>
  <c r="CO36" i="13"/>
  <c r="CN36" i="13"/>
  <c r="CM36" i="13"/>
  <c r="CL36" i="13"/>
  <c r="CK36" i="13"/>
  <c r="CJ36" i="13"/>
  <c r="CI36" i="13"/>
  <c r="CH36" i="13"/>
  <c r="CG36" i="13"/>
  <c r="CF36" i="13"/>
  <c r="CE36" i="13"/>
  <c r="CD36" i="13"/>
  <c r="CC36" i="13"/>
  <c r="CB36" i="13"/>
  <c r="CA36" i="13"/>
  <c r="BZ36" i="13"/>
  <c r="BY36" i="13"/>
  <c r="BX36" i="13"/>
  <c r="BW36" i="13"/>
  <c r="BV36" i="13"/>
  <c r="BU36" i="13"/>
  <c r="BT36" i="13"/>
  <c r="BS36" i="13"/>
  <c r="BR36" i="13"/>
  <c r="BQ36" i="13"/>
  <c r="BP36" i="13"/>
  <c r="BO36" i="13"/>
  <c r="BN36" i="13"/>
  <c r="BM36" i="13"/>
  <c r="BL36" i="13"/>
  <c r="BK36" i="13"/>
  <c r="BJ36" i="13"/>
  <c r="BI36" i="13"/>
  <c r="BH36" i="13"/>
  <c r="BG36" i="13"/>
  <c r="BF36"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Z36" i="13"/>
  <c r="Y36" i="13"/>
  <c r="X36" i="13"/>
  <c r="CR34" i="13"/>
  <c r="AI34" i="13"/>
  <c r="AH34" i="13"/>
  <c r="AG34"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0" i="13"/>
  <c r="CX30" i="13"/>
  <c r="CW30" i="13"/>
  <c r="CV30" i="13"/>
  <c r="CU30" i="13"/>
  <c r="CT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CY29" i="13"/>
  <c r="CX29" i="13"/>
  <c r="CW29" i="13"/>
  <c r="CV29" i="13"/>
  <c r="CU29" i="13"/>
  <c r="CT29" i="13"/>
  <c r="CS29" i="13"/>
  <c r="CR29" i="13"/>
  <c r="CQ29" i="13"/>
  <c r="CP29" i="13"/>
  <c r="CO29" i="13"/>
  <c r="CN29" i="13"/>
  <c r="CM29" i="13"/>
  <c r="CL29" i="13"/>
  <c r="CK29" i="13"/>
  <c r="CJ29" i="13"/>
  <c r="CI29" i="13"/>
  <c r="CH29" i="13"/>
  <c r="CG29" i="13"/>
  <c r="CF29" i="13"/>
  <c r="CE29" i="13"/>
  <c r="CD29" i="13"/>
  <c r="CC29" i="13"/>
  <c r="CB29" i="13"/>
  <c r="CA29" i="13"/>
  <c r="BZ29" i="13"/>
  <c r="BY29" i="13"/>
  <c r="BX29" i="13"/>
  <c r="BW29" i="13"/>
  <c r="BV29" i="13"/>
  <c r="BU29" i="13"/>
  <c r="BT29" i="13"/>
  <c r="BS29" i="13"/>
  <c r="BR29" i="13"/>
  <c r="BQ29" i="13"/>
  <c r="BP29" i="13"/>
  <c r="BO29" i="13"/>
  <c r="BN29" i="13"/>
  <c r="BM29" i="13"/>
  <c r="BL29" i="13"/>
  <c r="BK29" i="13"/>
  <c r="BJ29" i="13"/>
  <c r="BI29" i="13"/>
  <c r="BH29" i="13"/>
  <c r="BG29" i="13"/>
  <c r="BF29"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CY28" i="13"/>
  <c r="CX28" i="13"/>
  <c r="CW28" i="13"/>
  <c r="CV28" i="13"/>
  <c r="CU28" i="13"/>
  <c r="CT28" i="13"/>
  <c r="CS28" i="13"/>
  <c r="CR28" i="13"/>
  <c r="CQ28" i="13"/>
  <c r="CP28" i="13"/>
  <c r="CO28" i="13"/>
  <c r="CN28" i="13"/>
  <c r="CM28" i="13"/>
  <c r="CL28" i="13"/>
  <c r="CK28" i="13"/>
  <c r="CJ28" i="13"/>
  <c r="CI28" i="13"/>
  <c r="CH28" i="13"/>
  <c r="CG28" i="13"/>
  <c r="CF28" i="13"/>
  <c r="CE28" i="13"/>
  <c r="CD28" i="13"/>
  <c r="CC28" i="13"/>
  <c r="CB28" i="13"/>
  <c r="CA28" i="13"/>
  <c r="BZ28" i="13"/>
  <c r="BY28" i="13"/>
  <c r="BX28" i="13"/>
  <c r="BW28" i="13"/>
  <c r="BV28" i="13"/>
  <c r="BU28" i="13"/>
  <c r="BT28" i="13"/>
  <c r="BS28" i="13"/>
  <c r="BR28" i="13"/>
  <c r="BQ28" i="13"/>
  <c r="BP28" i="13"/>
  <c r="BO28" i="13"/>
  <c r="BN28" i="13"/>
  <c r="BM28" i="13"/>
  <c r="BL28" i="13"/>
  <c r="BK28" i="13"/>
  <c r="BJ28" i="13"/>
  <c r="BI28" i="13"/>
  <c r="BH28" i="13"/>
  <c r="BG28" i="13"/>
  <c r="BF28" i="13"/>
  <c r="BE28" i="13"/>
  <c r="BD28" i="13"/>
  <c r="BC28" i="13"/>
  <c r="BB28"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CY27" i="13"/>
  <c r="CX27" i="13"/>
  <c r="CW27" i="13"/>
  <c r="CV27" i="13"/>
  <c r="CU27" i="13"/>
  <c r="CT27" i="13"/>
  <c r="CS27" i="13"/>
  <c r="CR27" i="13"/>
  <c r="CQ27" i="13"/>
  <c r="CP27" i="13"/>
  <c r="CO27" i="13"/>
  <c r="CN27" i="13"/>
  <c r="CM27" i="13"/>
  <c r="CL27" i="13"/>
  <c r="CK27" i="13"/>
  <c r="CJ27" i="13"/>
  <c r="CI27" i="13"/>
  <c r="CH27" i="13"/>
  <c r="CG27" i="13"/>
  <c r="CF27" i="13"/>
  <c r="CE27" i="13"/>
  <c r="CD27" i="13"/>
  <c r="CC27" i="13"/>
  <c r="CB27" i="13"/>
  <c r="CA27" i="13"/>
  <c r="BZ27" i="13"/>
  <c r="BY27" i="13"/>
  <c r="BX27" i="13"/>
  <c r="BW27" i="13"/>
  <c r="BV27" i="13"/>
  <c r="BU27" i="13"/>
  <c r="BT27" i="13"/>
  <c r="BS27" i="13"/>
  <c r="BR27" i="13"/>
  <c r="BQ27" i="13"/>
  <c r="BP27" i="13"/>
  <c r="BO27" i="13"/>
  <c r="BN27" i="13"/>
  <c r="BM27" i="13"/>
  <c r="BL27" i="13"/>
  <c r="BK27" i="13"/>
  <c r="BJ27" i="13"/>
  <c r="BI27" i="13"/>
  <c r="BH27" i="13"/>
  <c r="BG27" i="13"/>
  <c r="BF27"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CY23" i="13"/>
  <c r="CY32" i="13" s="1"/>
  <c r="CX23" i="13"/>
  <c r="CX32" i="13" s="1"/>
  <c r="CW23" i="13"/>
  <c r="CW32" i="13" s="1"/>
  <c r="CV23" i="13"/>
  <c r="CV32" i="13" s="1"/>
  <c r="CU23" i="13"/>
  <c r="CU32" i="13" s="1"/>
  <c r="CT23" i="13"/>
  <c r="CT32" i="13" s="1"/>
  <c r="CS23" i="13"/>
  <c r="CS32" i="13" s="1"/>
  <c r="CR23" i="13"/>
  <c r="CR32" i="13" s="1"/>
  <c r="CQ23" i="13"/>
  <c r="CQ32" i="13" s="1"/>
  <c r="CP23" i="13"/>
  <c r="CP32" i="13" s="1"/>
  <c r="CO23" i="13"/>
  <c r="CO32" i="13" s="1"/>
  <c r="CN23" i="13"/>
  <c r="CN32" i="13" s="1"/>
  <c r="CM23" i="13"/>
  <c r="CM32" i="13" s="1"/>
  <c r="CL23" i="13"/>
  <c r="CL32" i="13" s="1"/>
  <c r="CK23" i="13"/>
  <c r="CK32" i="13" s="1"/>
  <c r="CJ23" i="13"/>
  <c r="CJ32" i="13" s="1"/>
  <c r="CI23" i="13"/>
  <c r="CI32" i="13" s="1"/>
  <c r="CH23" i="13"/>
  <c r="CH32" i="13" s="1"/>
  <c r="CG23" i="13"/>
  <c r="CG32" i="13" s="1"/>
  <c r="CF23" i="13"/>
  <c r="CF32" i="13" s="1"/>
  <c r="CE23" i="13"/>
  <c r="CE32" i="13" s="1"/>
  <c r="CD23" i="13"/>
  <c r="CD32" i="13" s="1"/>
  <c r="CC23" i="13"/>
  <c r="CC32" i="13" s="1"/>
  <c r="CB23" i="13"/>
  <c r="CB32" i="13" s="1"/>
  <c r="CA23" i="13"/>
  <c r="CA32" i="13" s="1"/>
  <c r="BZ23" i="13"/>
  <c r="BZ32" i="13" s="1"/>
  <c r="BY23" i="13"/>
  <c r="BY32" i="13" s="1"/>
  <c r="BX23" i="13"/>
  <c r="BX32" i="13" s="1"/>
  <c r="BW23" i="13"/>
  <c r="BW32" i="13" s="1"/>
  <c r="BV23" i="13"/>
  <c r="BV32" i="13" s="1"/>
  <c r="BU23" i="13"/>
  <c r="BU32" i="13" s="1"/>
  <c r="BT23" i="13"/>
  <c r="BT32" i="13" s="1"/>
  <c r="BS23" i="13"/>
  <c r="BS32" i="13" s="1"/>
  <c r="BR23" i="13"/>
  <c r="BR32" i="13" s="1"/>
  <c r="BQ23" i="13"/>
  <c r="BQ32" i="13" s="1"/>
  <c r="BP23" i="13"/>
  <c r="BP32" i="13" s="1"/>
  <c r="BO23" i="13"/>
  <c r="BO32" i="13" s="1"/>
  <c r="BN23" i="13"/>
  <c r="BN32" i="13" s="1"/>
  <c r="BM23" i="13"/>
  <c r="BM32" i="13" s="1"/>
  <c r="BL23" i="13"/>
  <c r="BL32" i="13" s="1"/>
  <c r="BK23" i="13"/>
  <c r="BK32" i="13" s="1"/>
  <c r="BJ23" i="13"/>
  <c r="BJ32" i="13" s="1"/>
  <c r="BI23" i="13"/>
  <c r="BI32" i="13" s="1"/>
  <c r="BH23" i="13"/>
  <c r="BH32" i="13" s="1"/>
  <c r="BG23" i="13"/>
  <c r="BG32" i="13" s="1"/>
  <c r="BF23" i="13"/>
  <c r="BF32" i="13" s="1"/>
  <c r="BE23" i="13"/>
  <c r="BE32" i="13" s="1"/>
  <c r="BD23" i="13"/>
  <c r="BD32" i="13" s="1"/>
  <c r="BC23" i="13"/>
  <c r="BC32" i="13" s="1"/>
  <c r="BB23" i="13"/>
  <c r="BB32" i="13" s="1"/>
  <c r="BA23" i="13"/>
  <c r="BA32" i="13" s="1"/>
  <c r="AZ23" i="13"/>
  <c r="AZ32" i="13" s="1"/>
  <c r="AY23" i="13"/>
  <c r="AY32" i="13" s="1"/>
  <c r="AX23" i="13"/>
  <c r="AX32" i="13" s="1"/>
  <c r="AW23" i="13"/>
  <c r="AW32" i="13" s="1"/>
  <c r="AV23" i="13"/>
  <c r="AV32" i="13" s="1"/>
  <c r="AU23" i="13"/>
  <c r="AU32" i="13" s="1"/>
  <c r="AT23" i="13"/>
  <c r="AT32" i="13" s="1"/>
  <c r="AS23" i="13"/>
  <c r="AS32" i="13" s="1"/>
  <c r="AR23" i="13"/>
  <c r="AR32" i="13" s="1"/>
  <c r="AQ23" i="13"/>
  <c r="AQ32" i="13" s="1"/>
  <c r="AP23" i="13"/>
  <c r="AP32" i="13" s="1"/>
  <c r="AO23" i="13"/>
  <c r="AO32" i="13" s="1"/>
  <c r="AN23" i="13"/>
  <c r="AN32" i="13" s="1"/>
  <c r="AM23" i="13"/>
  <c r="AM32" i="13" s="1"/>
  <c r="AL23" i="13"/>
  <c r="AL32" i="13" s="1"/>
  <c r="AK23" i="13"/>
  <c r="AK32" i="13" s="1"/>
  <c r="AJ23" i="13"/>
  <c r="AJ32" i="13" s="1"/>
  <c r="AI23" i="13"/>
  <c r="AI32" i="13" s="1"/>
  <c r="AH23" i="13"/>
  <c r="AH32" i="13" s="1"/>
  <c r="AG23" i="13"/>
  <c r="AG32" i="13" s="1"/>
  <c r="AF23" i="13"/>
  <c r="AF32" i="13" s="1"/>
  <c r="AE23" i="13"/>
  <c r="AE32" i="13" s="1"/>
  <c r="AD23" i="13"/>
  <c r="AD32" i="13" s="1"/>
  <c r="AC23" i="13"/>
  <c r="AC32" i="13" s="1"/>
  <c r="AB23" i="13"/>
  <c r="AA23" i="13"/>
  <c r="Z23" i="13"/>
  <c r="Y23" i="13"/>
  <c r="X23" i="13"/>
  <c r="AB21" i="13"/>
  <c r="AA21" i="13"/>
  <c r="Z21" i="13"/>
  <c r="Y21" i="13"/>
  <c r="X21"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7" i="13"/>
  <c r="CX17" i="13"/>
  <c r="CW17" i="13"/>
  <c r="CV17" i="13"/>
  <c r="CU17" i="13"/>
  <c r="CT17" i="13"/>
  <c r="CS17" i="13"/>
  <c r="CR17" i="13"/>
  <c r="CQ17" i="13"/>
  <c r="CP17" i="13"/>
  <c r="CO17" i="13"/>
  <c r="CN17" i="13"/>
  <c r="CM17" i="13"/>
  <c r="CL17" i="13"/>
  <c r="CK17" i="13"/>
  <c r="CJ17" i="13"/>
  <c r="CI17" i="13"/>
  <c r="CH17" i="13"/>
  <c r="CG17" i="13"/>
  <c r="CF17" i="13"/>
  <c r="CE17" i="13"/>
  <c r="CD17" i="13"/>
  <c r="CC17" i="13"/>
  <c r="CB17" i="13"/>
  <c r="CA17" i="13"/>
  <c r="BZ17" i="13"/>
  <c r="BY17" i="13"/>
  <c r="BX17" i="13"/>
  <c r="BW17" i="13"/>
  <c r="BV17" i="13"/>
  <c r="BU17" i="13"/>
  <c r="BT17" i="13"/>
  <c r="BS17" i="13"/>
  <c r="BR17" i="13"/>
  <c r="BQ17" i="13"/>
  <c r="BP17" i="13"/>
  <c r="BO17" i="13"/>
  <c r="BN17" i="13"/>
  <c r="BM17" i="13"/>
  <c r="BL17" i="13"/>
  <c r="BK17" i="13"/>
  <c r="BJ17" i="13"/>
  <c r="BI17" i="13"/>
  <c r="BH17" i="13"/>
  <c r="BG17" i="13"/>
  <c r="BF17" i="13"/>
  <c r="BE17" i="13"/>
  <c r="BD17" i="13"/>
  <c r="BC17" i="13"/>
  <c r="BB17" i="13"/>
  <c r="BA17" i="13"/>
  <c r="AZ17" i="13"/>
  <c r="AY17" i="13"/>
  <c r="AX17" i="13"/>
  <c r="AW17" i="13"/>
  <c r="AV17" i="13"/>
  <c r="AU17" i="13"/>
  <c r="AT17" i="13"/>
  <c r="AS17" i="13"/>
  <c r="AR17" i="13"/>
  <c r="AQ17" i="13"/>
  <c r="AP17" i="13"/>
  <c r="AO17" i="13"/>
  <c r="AN17" i="13"/>
  <c r="AM17" i="13"/>
  <c r="AL17" i="13"/>
  <c r="AK17" i="13"/>
  <c r="AJ17" i="13"/>
  <c r="AI17" i="13"/>
  <c r="AH17" i="13"/>
  <c r="AG17" i="13"/>
  <c r="AF17" i="13"/>
  <c r="AE17" i="13"/>
  <c r="AD17" i="13"/>
  <c r="AC17" i="13"/>
  <c r="AB17" i="13"/>
  <c r="AA17" i="13"/>
  <c r="Z17" i="13"/>
  <c r="Y17" i="13"/>
  <c r="X17" i="13"/>
  <c r="CY16" i="13"/>
  <c r="CX16" i="13"/>
  <c r="CW16" i="13"/>
  <c r="CV16" i="13"/>
  <c r="CU16" i="13"/>
  <c r="CT16" i="13"/>
  <c r="CS16" i="13"/>
  <c r="CR16" i="13"/>
  <c r="CQ16" i="13"/>
  <c r="CP16" i="13"/>
  <c r="CO16" i="13"/>
  <c r="CN16" i="13"/>
  <c r="CM16" i="13"/>
  <c r="CL16" i="13"/>
  <c r="CK16" i="13"/>
  <c r="CJ16" i="13"/>
  <c r="CI16" i="13"/>
  <c r="CH16" i="13"/>
  <c r="CG16" i="13"/>
  <c r="CF16" i="13"/>
  <c r="CE16" i="13"/>
  <c r="CD16" i="13"/>
  <c r="CC16" i="13"/>
  <c r="CB16" i="13"/>
  <c r="CA16" i="13"/>
  <c r="BZ16" i="13"/>
  <c r="BY16" i="13"/>
  <c r="BX16" i="13"/>
  <c r="BW16" i="13"/>
  <c r="BV16" i="13"/>
  <c r="BU16" i="13"/>
  <c r="BT16" i="13"/>
  <c r="BS16" i="13"/>
  <c r="BR16" i="13"/>
  <c r="BQ16" i="13"/>
  <c r="BP16" i="13"/>
  <c r="BO16" i="13"/>
  <c r="BN16" i="13"/>
  <c r="BM16" i="13"/>
  <c r="BL16" i="13"/>
  <c r="BK16" i="13"/>
  <c r="BJ16" i="13"/>
  <c r="BI16" i="13"/>
  <c r="BH16" i="13"/>
  <c r="BG16" i="13"/>
  <c r="BF16" i="13"/>
  <c r="BE16" i="13"/>
  <c r="BD16" i="13"/>
  <c r="BC16" i="13"/>
  <c r="BB16" i="13"/>
  <c r="BA16" i="13"/>
  <c r="AZ16" i="13"/>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CY15" i="13"/>
  <c r="CX15" i="13"/>
  <c r="CW15" i="13"/>
  <c r="CV15" i="13"/>
  <c r="CU15" i="13"/>
  <c r="CT15" i="13"/>
  <c r="CS15" i="13"/>
  <c r="CR15" i="13"/>
  <c r="CQ15" i="13"/>
  <c r="CP15" i="13"/>
  <c r="CO15" i="13"/>
  <c r="CN15" i="13"/>
  <c r="CM15" i="13"/>
  <c r="CL15" i="13"/>
  <c r="CK15" i="13"/>
  <c r="CJ15" i="13"/>
  <c r="CI15" i="13"/>
  <c r="CH15" i="13"/>
  <c r="CG15" i="13"/>
  <c r="CF15" i="13"/>
  <c r="CE15" i="13"/>
  <c r="CD15" i="13"/>
  <c r="CC15" i="13"/>
  <c r="CB15" i="13"/>
  <c r="CA15" i="13"/>
  <c r="BZ15" i="13"/>
  <c r="BY15" i="13"/>
  <c r="BX15" i="13"/>
  <c r="BW15" i="13"/>
  <c r="BV15" i="13"/>
  <c r="BU15" i="13"/>
  <c r="BT15" i="13"/>
  <c r="BS15" i="13"/>
  <c r="BR15" i="13"/>
  <c r="BQ15" i="13"/>
  <c r="BP15" i="13"/>
  <c r="BO15" i="13"/>
  <c r="BN15" i="13"/>
  <c r="BM15" i="13"/>
  <c r="BL15" i="13"/>
  <c r="BK15" i="13"/>
  <c r="BJ15" i="13"/>
  <c r="BI15" i="13"/>
  <c r="BH15" i="13"/>
  <c r="BG15" i="13"/>
  <c r="BF15" i="13"/>
  <c r="BE15" i="13"/>
  <c r="BD15" i="13"/>
  <c r="BC15" i="13"/>
  <c r="BB15" i="13"/>
  <c r="BA15"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CY14" i="13"/>
  <c r="CX14" i="13"/>
  <c r="CW14" i="13"/>
  <c r="CV14" i="13"/>
  <c r="CU14" i="13"/>
  <c r="CT14" i="13"/>
  <c r="CS14" i="13"/>
  <c r="CR14" i="13"/>
  <c r="CQ14" i="13"/>
  <c r="CP14" i="13"/>
  <c r="CO14" i="13"/>
  <c r="CN14" i="13"/>
  <c r="CM14" i="13"/>
  <c r="CL14" i="13"/>
  <c r="CK14" i="13"/>
  <c r="CJ14" i="13"/>
  <c r="CI14" i="13"/>
  <c r="CH14" i="13"/>
  <c r="CG14" i="13"/>
  <c r="CF14" i="13"/>
  <c r="CE14" i="13"/>
  <c r="CD14" i="13"/>
  <c r="CC14" i="13"/>
  <c r="CB14" i="13"/>
  <c r="CA14" i="13"/>
  <c r="BZ14" i="13"/>
  <c r="BY14" i="13"/>
  <c r="BX14" i="13"/>
  <c r="BW14" i="13"/>
  <c r="BV14" i="13"/>
  <c r="BU14" i="13"/>
  <c r="BT14" i="13"/>
  <c r="BS14" i="13"/>
  <c r="BR14" i="13"/>
  <c r="BQ14" i="13"/>
  <c r="BP14" i="13"/>
  <c r="BO14" i="13"/>
  <c r="BN14" i="13"/>
  <c r="BM14" i="13"/>
  <c r="BL14" i="13"/>
  <c r="BK14" i="13"/>
  <c r="BJ14" i="13"/>
  <c r="BI14" i="13"/>
  <c r="BH14" i="13"/>
  <c r="BG14" i="13"/>
  <c r="BF14" i="13"/>
  <c r="BE14" i="13"/>
  <c r="BD14" i="13"/>
  <c r="BC14" i="13"/>
  <c r="BB14" i="13"/>
  <c r="BA14" i="13"/>
  <c r="AZ14" i="13"/>
  <c r="AY14" i="13"/>
  <c r="AX14" i="13"/>
  <c r="AW14" i="13"/>
  <c r="AV14" i="13"/>
  <c r="AU14" i="13"/>
  <c r="AT14" i="13"/>
  <c r="AS14" i="13"/>
  <c r="AR14" i="13"/>
  <c r="AQ14" i="13"/>
  <c r="AP14" i="13"/>
  <c r="AO14" i="13"/>
  <c r="AN14" i="13"/>
  <c r="AM14" i="13"/>
  <c r="AL14" i="13"/>
  <c r="AK14" i="13"/>
  <c r="AJ14" i="13"/>
  <c r="AI14" i="13"/>
  <c r="AH14" i="13"/>
  <c r="AG14" i="13"/>
  <c r="AF14" i="13"/>
  <c r="AE14" i="13"/>
  <c r="AD14" i="13"/>
  <c r="AC14" i="13"/>
  <c r="AB14" i="13"/>
  <c r="AA14" i="13"/>
  <c r="Z14" i="13"/>
  <c r="Y14" i="13"/>
  <c r="X14" i="13"/>
  <c r="CY10" i="13"/>
  <c r="CY19" i="13" s="1"/>
  <c r="CX10" i="13"/>
  <c r="CX19" i="13" s="1"/>
  <c r="CW10" i="13"/>
  <c r="CW19" i="13" s="1"/>
  <c r="CV10" i="13"/>
  <c r="CV19" i="13" s="1"/>
  <c r="CU10" i="13"/>
  <c r="CU19" i="13" s="1"/>
  <c r="CT10" i="13"/>
  <c r="CT19" i="13" s="1"/>
  <c r="CS10" i="13"/>
  <c r="CS19" i="13" s="1"/>
  <c r="CR10" i="13"/>
  <c r="CR19" i="13" s="1"/>
  <c r="CQ10" i="13"/>
  <c r="CQ19" i="13" s="1"/>
  <c r="CP10" i="13"/>
  <c r="CP19" i="13" s="1"/>
  <c r="CO10" i="13"/>
  <c r="CO19" i="13" s="1"/>
  <c r="CN10" i="13"/>
  <c r="CN19" i="13" s="1"/>
  <c r="CM10" i="13"/>
  <c r="CM19" i="13" s="1"/>
  <c r="CL10" i="13"/>
  <c r="CL19" i="13" s="1"/>
  <c r="CK10" i="13"/>
  <c r="CK19" i="13" s="1"/>
  <c r="CJ10" i="13"/>
  <c r="CJ19" i="13" s="1"/>
  <c r="CI10" i="13"/>
  <c r="CI19" i="13" s="1"/>
  <c r="CH10" i="13"/>
  <c r="CH19" i="13" s="1"/>
  <c r="CG10" i="13"/>
  <c r="CG19" i="13" s="1"/>
  <c r="CF10" i="13"/>
  <c r="CF19" i="13" s="1"/>
  <c r="CE10" i="13"/>
  <c r="CE19" i="13" s="1"/>
  <c r="CD10" i="13"/>
  <c r="CD19" i="13" s="1"/>
  <c r="CC10" i="13"/>
  <c r="CC19" i="13" s="1"/>
  <c r="CB10" i="13"/>
  <c r="CB19" i="13" s="1"/>
  <c r="CA10" i="13"/>
  <c r="CA19" i="13" s="1"/>
  <c r="BZ10" i="13"/>
  <c r="BZ19" i="13" s="1"/>
  <c r="BY10" i="13"/>
  <c r="BY19" i="13" s="1"/>
  <c r="BX10" i="13"/>
  <c r="BX19" i="13" s="1"/>
  <c r="BW10" i="13"/>
  <c r="BW19" i="13" s="1"/>
  <c r="BV10" i="13"/>
  <c r="BV19" i="13" s="1"/>
  <c r="BU10" i="13"/>
  <c r="BU19" i="13" s="1"/>
  <c r="BT10" i="13"/>
  <c r="BT19" i="13" s="1"/>
  <c r="BS10" i="13"/>
  <c r="BS19" i="13" s="1"/>
  <c r="BR10" i="13"/>
  <c r="BR19" i="13" s="1"/>
  <c r="BQ10" i="13"/>
  <c r="BQ19" i="13" s="1"/>
  <c r="BP10" i="13"/>
  <c r="BP19" i="13" s="1"/>
  <c r="BO10" i="13"/>
  <c r="BO19" i="13" s="1"/>
  <c r="BN10" i="13"/>
  <c r="BN19" i="13" s="1"/>
  <c r="BM10" i="13"/>
  <c r="BM19" i="13" s="1"/>
  <c r="BL10" i="13"/>
  <c r="BL19" i="13" s="1"/>
  <c r="BK10" i="13"/>
  <c r="BK19" i="13" s="1"/>
  <c r="BJ10" i="13"/>
  <c r="BJ19" i="13" s="1"/>
  <c r="BI10" i="13"/>
  <c r="BI19" i="13" s="1"/>
  <c r="BH10" i="13"/>
  <c r="BH19" i="13" s="1"/>
  <c r="BG10" i="13"/>
  <c r="BG19" i="13" s="1"/>
  <c r="BF10" i="13"/>
  <c r="BF19" i="13" s="1"/>
  <c r="BE10" i="13"/>
  <c r="BE19" i="13" s="1"/>
  <c r="BD10" i="13"/>
  <c r="BD19" i="13" s="1"/>
  <c r="BC10" i="13"/>
  <c r="BC19" i="13" s="1"/>
  <c r="BB10" i="13"/>
  <c r="BB19" i="13" s="1"/>
  <c r="BA10" i="13"/>
  <c r="BA19" i="13" s="1"/>
  <c r="AZ10" i="13"/>
  <c r="AZ19" i="13" s="1"/>
  <c r="AY10" i="13"/>
  <c r="AY19" i="13" s="1"/>
  <c r="AX10" i="13"/>
  <c r="AX19" i="13" s="1"/>
  <c r="AW10" i="13"/>
  <c r="AW19" i="13" s="1"/>
  <c r="AV10" i="13"/>
  <c r="AV19" i="13" s="1"/>
  <c r="AU10" i="13"/>
  <c r="AU19" i="13" s="1"/>
  <c r="AT10" i="13"/>
  <c r="AS10" i="13"/>
  <c r="AS19" i="13" s="1"/>
  <c r="AR10" i="13"/>
  <c r="AR19" i="13" s="1"/>
  <c r="AQ10" i="13"/>
  <c r="AQ19" i="13" s="1"/>
  <c r="AP10" i="13"/>
  <c r="AP19" i="13" s="1"/>
  <c r="AO10" i="13"/>
  <c r="AO19" i="13" s="1"/>
  <c r="AN10" i="13"/>
  <c r="AN19" i="13" s="1"/>
  <c r="AM10" i="13"/>
  <c r="AM19" i="13" s="1"/>
  <c r="AL10" i="13"/>
  <c r="AL19" i="13" s="1"/>
  <c r="AK10" i="13"/>
  <c r="AK19" i="13" s="1"/>
  <c r="AJ10" i="13"/>
  <c r="AJ19" i="13" s="1"/>
  <c r="AI10" i="13"/>
  <c r="AI19" i="13" s="1"/>
  <c r="AH10" i="13"/>
  <c r="AH19" i="13" s="1"/>
  <c r="AG10" i="13"/>
  <c r="AG19" i="13" s="1"/>
  <c r="AF10" i="13"/>
  <c r="AF19" i="13" s="1"/>
  <c r="AE10" i="13"/>
  <c r="AD10" i="13"/>
  <c r="AD19" i="13" s="1"/>
  <c r="AC10" i="13"/>
  <c r="AC19" i="13" s="1"/>
  <c r="AB10" i="13"/>
  <c r="AA10" i="13"/>
  <c r="Z10" i="13"/>
  <c r="Y10" i="13"/>
  <c r="Y19" i="13" s="1"/>
  <c r="X10" i="13"/>
  <c r="X19" i="13" s="1"/>
  <c r="AB8" i="13"/>
  <c r="AA8" i="13"/>
  <c r="Z8" i="13"/>
  <c r="I7" i="13"/>
  <c r="Y3" i="13"/>
  <c r="Z3" i="13" s="1"/>
  <c r="Y179" i="13" l="1"/>
  <c r="Z45" i="13"/>
  <c r="AD45" i="13"/>
  <c r="Y32" i="13"/>
  <c r="Z71" i="13"/>
  <c r="AB99" i="13"/>
  <c r="AF99" i="13"/>
  <c r="AJ99" i="13"/>
  <c r="AN99" i="13"/>
  <c r="AR99" i="13"/>
  <c r="AV99" i="13"/>
  <c r="AZ99" i="13"/>
  <c r="BD99" i="13"/>
  <c r="BH99" i="13"/>
  <c r="BL99" i="13"/>
  <c r="BP99" i="13"/>
  <c r="BT99" i="13"/>
  <c r="BX99" i="13"/>
  <c r="CB99" i="13"/>
  <c r="CF99" i="13"/>
  <c r="CJ99" i="13"/>
  <c r="CN99" i="13"/>
  <c r="CR99" i="13"/>
  <c r="CV99" i="13"/>
  <c r="X179" i="13"/>
  <c r="Y218" i="13"/>
  <c r="AB32" i="13"/>
  <c r="AB45" i="13"/>
  <c r="AF45" i="13"/>
  <c r="AA153" i="13"/>
  <c r="Y45" i="13"/>
  <c r="AC45" i="13"/>
  <c r="Z153" i="13"/>
  <c r="Z192" i="13"/>
  <c r="Y205" i="13"/>
  <c r="X231" i="13"/>
  <c r="AB231" i="13"/>
  <c r="Z58" i="13"/>
  <c r="Y99" i="13"/>
  <c r="AD127" i="13"/>
  <c r="X140" i="13"/>
  <c r="AB153" i="13"/>
  <c r="AE19" i="13"/>
  <c r="AB71" i="13"/>
  <c r="AA140" i="13"/>
  <c r="AC153" i="13"/>
  <c r="Z166" i="13"/>
  <c r="AA231" i="13"/>
  <c r="AT19" i="13"/>
  <c r="AA45" i="13"/>
  <c r="AE45" i="13"/>
  <c r="AM45" i="13"/>
  <c r="Z86" i="13"/>
  <c r="AA79" i="13"/>
  <c r="AB79" i="13" s="1"/>
  <c r="AC79" i="13" s="1"/>
  <c r="AD79" i="13" s="1"/>
  <c r="AH214" i="13"/>
  <c r="AJ214" i="13" s="1"/>
  <c r="AL214" i="13" s="1"/>
  <c r="AN214" i="13" s="1"/>
  <c r="AP214" i="13" s="1"/>
  <c r="AR214" i="13" s="1"/>
  <c r="AT214" i="13" s="1"/>
  <c r="AV214" i="13" s="1"/>
  <c r="AX214" i="13" s="1"/>
  <c r="AZ214" i="13" s="1"/>
  <c r="BB214" i="13" s="1"/>
  <c r="BD214" i="13" s="1"/>
  <c r="BF214" i="13" s="1"/>
  <c r="BH214" i="13" s="1"/>
  <c r="BJ214" i="13" s="1"/>
  <c r="BL214" i="13" s="1"/>
  <c r="BN214" i="13" s="1"/>
  <c r="BP214" i="13" s="1"/>
  <c r="BR214" i="13" s="1"/>
  <c r="BT214" i="13" s="1"/>
  <c r="BV214" i="13" s="1"/>
  <c r="BX214" i="13" s="1"/>
  <c r="BZ214" i="13" s="1"/>
  <c r="CB214" i="13" s="1"/>
  <c r="CD214" i="13" s="1"/>
  <c r="CF214" i="13" s="1"/>
  <c r="CH214" i="13" s="1"/>
  <c r="CJ214" i="13" s="1"/>
  <c r="CL214" i="13" s="1"/>
  <c r="CN214" i="13" s="1"/>
  <c r="CP214" i="13" s="1"/>
  <c r="CR214" i="13" s="1"/>
  <c r="CT214" i="13" s="1"/>
  <c r="CV214" i="13" s="1"/>
  <c r="CX214" i="13" s="1"/>
  <c r="AF218" i="13"/>
  <c r="AD192" i="13"/>
  <c r="AE183" i="13"/>
  <c r="AF183" i="13" s="1"/>
  <c r="Z127" i="13"/>
  <c r="AA179" i="13"/>
  <c r="AB179" i="13"/>
  <c r="AC170" i="13"/>
  <c r="AF231" i="13"/>
  <c r="AG225" i="13"/>
  <c r="AH225" i="13" s="1"/>
  <c r="AI225" i="13" s="1"/>
  <c r="AJ225" i="13" s="1"/>
  <c r="AK225" i="13" s="1"/>
  <c r="AL225" i="13" s="1"/>
  <c r="AM225" i="13" s="1"/>
  <c r="AN225" i="13" s="1"/>
  <c r="AO225" i="13" s="1"/>
  <c r="AP225" i="13" s="1"/>
  <c r="AQ225" i="13" s="1"/>
  <c r="AR225" i="13" s="1"/>
  <c r="AS225" i="13" s="1"/>
  <c r="AT225" i="13" s="1"/>
  <c r="AU225" i="13" s="1"/>
  <c r="AV225" i="13" s="1"/>
  <c r="AW225" i="13" s="1"/>
  <c r="AX225" i="13" s="1"/>
  <c r="AY225" i="13" s="1"/>
  <c r="AZ225" i="13" s="1"/>
  <c r="BA225" i="13" s="1"/>
  <c r="BB225" i="13" s="1"/>
  <c r="BC225" i="13" s="1"/>
  <c r="BD225" i="13" s="1"/>
  <c r="BE225" i="13" s="1"/>
  <c r="BF225" i="13" s="1"/>
  <c r="BG225" i="13" s="1"/>
  <c r="BH225" i="13" s="1"/>
  <c r="BI225" i="13" s="1"/>
  <c r="BJ225" i="13" s="1"/>
  <c r="BK225" i="13" s="1"/>
  <c r="BL225" i="13" s="1"/>
  <c r="BM225" i="13" s="1"/>
  <c r="BN225" i="13" s="1"/>
  <c r="BO225" i="13" s="1"/>
  <c r="BP225" i="13" s="1"/>
  <c r="BQ225" i="13" s="1"/>
  <c r="BR225" i="13" s="1"/>
  <c r="BS225" i="13" s="1"/>
  <c r="BT225" i="13" s="1"/>
  <c r="BU225" i="13" s="1"/>
  <c r="BV225" i="13" s="1"/>
  <c r="BW225" i="13" s="1"/>
  <c r="BX225" i="13" s="1"/>
  <c r="BY225" i="13" s="1"/>
  <c r="BZ225" i="13" s="1"/>
  <c r="CA225" i="13" s="1"/>
  <c r="CB225" i="13" s="1"/>
  <c r="CC225" i="13" s="1"/>
  <c r="CD225" i="13" s="1"/>
  <c r="CE225" i="13" s="1"/>
  <c r="CF225" i="13" s="1"/>
  <c r="CG225" i="13" s="1"/>
  <c r="CH225" i="13" s="1"/>
  <c r="CI225" i="13" s="1"/>
  <c r="CJ225" i="13" s="1"/>
  <c r="CK225" i="13" s="1"/>
  <c r="CL225" i="13" s="1"/>
  <c r="CM225" i="13" s="1"/>
  <c r="CN225" i="13" s="1"/>
  <c r="CO225" i="13" s="1"/>
  <c r="CP225" i="13" s="1"/>
  <c r="CQ225" i="13" s="1"/>
  <c r="CR225" i="13" s="1"/>
  <c r="CS225" i="13" s="1"/>
  <c r="CT225" i="13" s="1"/>
  <c r="CU225" i="13" s="1"/>
  <c r="CV225" i="13" s="1"/>
  <c r="CW225" i="13" s="1"/>
  <c r="CX225" i="13" s="1"/>
  <c r="CY225" i="13" s="1"/>
  <c r="AB19" i="13"/>
  <c r="AA19" i="13"/>
  <c r="AA32" i="13"/>
  <c r="Z32" i="13"/>
  <c r="AG45" i="13"/>
  <c r="X45" i="13"/>
  <c r="AA71" i="13"/>
  <c r="AC86" i="13"/>
  <c r="Z205" i="13"/>
  <c r="AA205" i="13"/>
  <c r="AA58" i="13"/>
  <c r="X71" i="13"/>
  <c r="X86" i="13"/>
  <c r="AB127" i="13"/>
  <c r="Y140" i="13"/>
  <c r="X166" i="13"/>
  <c r="AB166" i="13"/>
  <c r="X205" i="13"/>
  <c r="AC205" i="13"/>
  <c r="X218" i="13"/>
  <c r="AB218" i="13"/>
  <c r="AE218" i="13"/>
  <c r="Z19" i="13"/>
  <c r="X32" i="13"/>
  <c r="AI45" i="13"/>
  <c r="AH45" i="13"/>
  <c r="Y58" i="13"/>
  <c r="Y71" i="13"/>
  <c r="X99" i="13"/>
  <c r="Z99" i="13"/>
  <c r="AD99" i="13"/>
  <c r="AH99" i="13"/>
  <c r="AL99" i="13"/>
  <c r="AP99" i="13"/>
  <c r="AT99" i="13"/>
  <c r="AX99" i="13"/>
  <c r="BB99" i="13"/>
  <c r="BF99" i="13"/>
  <c r="BJ99" i="13"/>
  <c r="BN99" i="13"/>
  <c r="BR99" i="13"/>
  <c r="BV99" i="13"/>
  <c r="BZ99" i="13"/>
  <c r="CD99" i="13"/>
  <c r="CH99" i="13"/>
  <c r="CL99" i="13"/>
  <c r="CP99" i="13"/>
  <c r="CT99" i="13"/>
  <c r="CX99" i="13"/>
  <c r="AC99" i="13"/>
  <c r="AG99" i="13"/>
  <c r="AK99" i="13"/>
  <c r="AO99" i="13"/>
  <c r="AS99" i="13"/>
  <c r="AW99" i="13"/>
  <c r="BA99" i="13"/>
  <c r="BE99" i="13"/>
  <c r="BI99" i="13"/>
  <c r="BM99" i="13"/>
  <c r="BQ99" i="13"/>
  <c r="BU99" i="13"/>
  <c r="BY99" i="13"/>
  <c r="CC99" i="13"/>
  <c r="CG99" i="13"/>
  <c r="CK99" i="13"/>
  <c r="CO99" i="13"/>
  <c r="CS99" i="13"/>
  <c r="CW99" i="13"/>
  <c r="Z140" i="13"/>
  <c r="AB140" i="13"/>
  <c r="Y153" i="13"/>
  <c r="Y166" i="13"/>
  <c r="AA166" i="13"/>
  <c r="Z179" i="13"/>
  <c r="X192" i="13"/>
  <c r="AB192" i="13"/>
  <c r="AD205" i="13"/>
  <c r="Z231" i="13"/>
  <c r="AA3" i="13"/>
  <c r="AR45" i="13"/>
  <c r="AD86" i="13"/>
  <c r="AE79" i="13"/>
  <c r="AL45" i="13"/>
  <c r="AT45" i="13"/>
  <c r="AO37" i="13"/>
  <c r="AP37" i="13" s="1"/>
  <c r="AQ37" i="13" s="1"/>
  <c r="AR37" i="13" s="1"/>
  <c r="AS37" i="13" s="1"/>
  <c r="AT37" i="13" s="1"/>
  <c r="AU37" i="13" s="1"/>
  <c r="AV37" i="13" s="1"/>
  <c r="AW37" i="13" s="1"/>
  <c r="AX37" i="13" s="1"/>
  <c r="AY37" i="13" s="1"/>
  <c r="AN45" i="13"/>
  <c r="AE50" i="13"/>
  <c r="AD58" i="13"/>
  <c r="AK63" i="13"/>
  <c r="AL63" i="13" s="1"/>
  <c r="AM63" i="13" s="1"/>
  <c r="AN63" i="13" s="1"/>
  <c r="AO63" i="13" s="1"/>
  <c r="AP63" i="13" s="1"/>
  <c r="AQ63" i="13" s="1"/>
  <c r="AR63" i="13" s="1"/>
  <c r="AD102" i="13"/>
  <c r="AE102" i="13" s="1"/>
  <c r="AF102" i="13" s="1"/>
  <c r="AG102" i="13" s="1"/>
  <c r="AH102" i="13" s="1"/>
  <c r="AI102" i="13" s="1"/>
  <c r="AJ102" i="13" s="1"/>
  <c r="AK102" i="13" s="1"/>
  <c r="AL102" i="13" s="1"/>
  <c r="AM102" i="13" s="1"/>
  <c r="AN102" i="13" s="1"/>
  <c r="AO102" i="13" s="1"/>
  <c r="AP102" i="13" s="1"/>
  <c r="AQ102" i="13" s="1"/>
  <c r="AR102" i="13" s="1"/>
  <c r="AS102" i="13" s="1"/>
  <c r="AT102" i="13" s="1"/>
  <c r="AU102" i="13" s="1"/>
  <c r="AV102" i="13" s="1"/>
  <c r="AW102" i="13" s="1"/>
  <c r="AX102" i="13" s="1"/>
  <c r="AY102" i="13" s="1"/>
  <c r="AZ102" i="13" s="1"/>
  <c r="BA102" i="13" s="1"/>
  <c r="BB102" i="13" s="1"/>
  <c r="BC102" i="13" s="1"/>
  <c r="BD102" i="13" s="1"/>
  <c r="BE102" i="13" s="1"/>
  <c r="BF102" i="13" s="1"/>
  <c r="BG102" i="13" s="1"/>
  <c r="BH102" i="13" s="1"/>
  <c r="BI102" i="13" s="1"/>
  <c r="BJ102" i="13" s="1"/>
  <c r="BK102" i="13" s="1"/>
  <c r="BL102" i="13" s="1"/>
  <c r="BM102" i="13" s="1"/>
  <c r="BN102" i="13" s="1"/>
  <c r="BO102" i="13" s="1"/>
  <c r="BP102" i="13" s="1"/>
  <c r="BQ102" i="13" s="1"/>
  <c r="BR102" i="13" s="1"/>
  <c r="BS102" i="13" s="1"/>
  <c r="BT102" i="13" s="1"/>
  <c r="BU102" i="13" s="1"/>
  <c r="BV102" i="13" s="1"/>
  <c r="BW102" i="13" s="1"/>
  <c r="BX102" i="13" s="1"/>
  <c r="BY102" i="13" s="1"/>
  <c r="BZ102" i="13" s="1"/>
  <c r="CA102" i="13" s="1"/>
  <c r="CB102" i="13" s="1"/>
  <c r="CC102" i="13" s="1"/>
  <c r="CD102" i="13" s="1"/>
  <c r="CE102" i="13" s="1"/>
  <c r="CF102" i="13" s="1"/>
  <c r="CG102" i="13" s="1"/>
  <c r="CH102" i="13" s="1"/>
  <c r="CI102" i="13" s="1"/>
  <c r="CJ102" i="13" s="1"/>
  <c r="CK102" i="13" s="1"/>
  <c r="CL102" i="13" s="1"/>
  <c r="CM102" i="13" s="1"/>
  <c r="CN102" i="13" s="1"/>
  <c r="CO102" i="13" s="1"/>
  <c r="CP102" i="13" s="1"/>
  <c r="CQ102" i="13" s="1"/>
  <c r="CR102" i="13" s="1"/>
  <c r="CS102" i="13" s="1"/>
  <c r="CT102" i="13" s="1"/>
  <c r="CU102" i="13" s="1"/>
  <c r="CV102" i="13" s="1"/>
  <c r="CW102" i="13" s="1"/>
  <c r="CX102" i="13" s="1"/>
  <c r="CY102" i="13" s="1"/>
  <c r="AG117" i="13"/>
  <c r="AJ45" i="13"/>
  <c r="AE119" i="13"/>
  <c r="AF119" i="13" s="1"/>
  <c r="AG119" i="13" s="1"/>
  <c r="AH119" i="13" s="1"/>
  <c r="AI119" i="13" s="1"/>
  <c r="AJ119" i="13" s="1"/>
  <c r="AK119" i="13" s="1"/>
  <c r="AL119" i="13" s="1"/>
  <c r="AM119" i="13" s="1"/>
  <c r="AN119" i="13" s="1"/>
  <c r="AO119" i="13" s="1"/>
  <c r="AP119" i="13" s="1"/>
  <c r="AQ119" i="13" s="1"/>
  <c r="AR119" i="13" s="1"/>
  <c r="AS119" i="13" s="1"/>
  <c r="AT119" i="13" s="1"/>
  <c r="AU119" i="13" s="1"/>
  <c r="AV119" i="13" s="1"/>
  <c r="AW119" i="13" s="1"/>
  <c r="AX119" i="13" s="1"/>
  <c r="AY119" i="13" s="1"/>
  <c r="AZ119" i="13" s="1"/>
  <c r="BA119" i="13" s="1"/>
  <c r="BB119" i="13" s="1"/>
  <c r="BC119" i="13" s="1"/>
  <c r="BD119" i="13" s="1"/>
  <c r="BE119" i="13" s="1"/>
  <c r="BF119" i="13" s="1"/>
  <c r="BG119" i="13" s="1"/>
  <c r="BH119" i="13" s="1"/>
  <c r="BI119" i="13" s="1"/>
  <c r="BJ119" i="13" s="1"/>
  <c r="BK119" i="13" s="1"/>
  <c r="BL119" i="13" s="1"/>
  <c r="BM119" i="13" s="1"/>
  <c r="BN119" i="13" s="1"/>
  <c r="BO119" i="13" s="1"/>
  <c r="BP119" i="13" s="1"/>
  <c r="BQ119" i="13" s="1"/>
  <c r="BR119" i="13" s="1"/>
  <c r="BS119" i="13" s="1"/>
  <c r="BT119" i="13" s="1"/>
  <c r="BU119" i="13" s="1"/>
  <c r="BV119" i="13" s="1"/>
  <c r="BW119" i="13" s="1"/>
  <c r="BX119" i="13" s="1"/>
  <c r="BY119" i="13" s="1"/>
  <c r="BZ119" i="13" s="1"/>
  <c r="CA119" i="13" s="1"/>
  <c r="CB119" i="13" s="1"/>
  <c r="CC119" i="13" s="1"/>
  <c r="CD119" i="13" s="1"/>
  <c r="CE119" i="13" s="1"/>
  <c r="CF119" i="13" s="1"/>
  <c r="CG119" i="13" s="1"/>
  <c r="CH119" i="13" s="1"/>
  <c r="CI119" i="13" s="1"/>
  <c r="CJ119" i="13" s="1"/>
  <c r="CK119" i="13" s="1"/>
  <c r="CL119" i="13" s="1"/>
  <c r="CM119" i="13" s="1"/>
  <c r="CN119" i="13" s="1"/>
  <c r="CO119" i="13" s="1"/>
  <c r="CP119" i="13" s="1"/>
  <c r="CQ119" i="13" s="1"/>
  <c r="CR119" i="13" s="1"/>
  <c r="CS119" i="13" s="1"/>
  <c r="CT119" i="13" s="1"/>
  <c r="CU119" i="13" s="1"/>
  <c r="CV119" i="13" s="1"/>
  <c r="CW119" i="13" s="1"/>
  <c r="CX119" i="13" s="1"/>
  <c r="CY119" i="13" s="1"/>
  <c r="AR129" i="13"/>
  <c r="AG195" i="13"/>
  <c r="AF205" i="13"/>
  <c r="AG206" i="13"/>
  <c r="AH206" i="13" s="1"/>
  <c r="AI206" i="13" s="1"/>
  <c r="AJ206" i="13" s="1"/>
  <c r="AK206" i="13" s="1"/>
  <c r="AL206" i="13" s="1"/>
  <c r="AM206" i="13" s="1"/>
  <c r="AN206" i="13" s="1"/>
  <c r="AO206" i="13" s="1"/>
  <c r="AP206" i="13" s="1"/>
  <c r="AQ206" i="13" s="1"/>
  <c r="AR206" i="13" s="1"/>
  <c r="AS206" i="13" s="1"/>
  <c r="AT206" i="13" s="1"/>
  <c r="AU206" i="13" s="1"/>
  <c r="AV206" i="13" s="1"/>
  <c r="AW206" i="13" s="1"/>
  <c r="AX206" i="13" s="1"/>
  <c r="AY206" i="13" s="1"/>
  <c r="AZ206" i="13" s="1"/>
  <c r="BA206" i="13" s="1"/>
  <c r="BB206" i="13" s="1"/>
  <c r="BC206" i="13" s="1"/>
  <c r="BD206" i="13" s="1"/>
  <c r="BE206" i="13" s="1"/>
  <c r="BF206" i="13" s="1"/>
  <c r="BG206" i="13" s="1"/>
  <c r="BH206" i="13" s="1"/>
  <c r="BI206" i="13" s="1"/>
  <c r="BJ206" i="13" s="1"/>
  <c r="BK206" i="13" s="1"/>
  <c r="BL206" i="13" s="1"/>
  <c r="BM206" i="13" s="1"/>
  <c r="BN206" i="13" s="1"/>
  <c r="BO206" i="13" s="1"/>
  <c r="BP206" i="13" s="1"/>
  <c r="BQ206" i="13" s="1"/>
  <c r="BR206" i="13" s="1"/>
  <c r="BS206" i="13" s="1"/>
  <c r="BT206" i="13" s="1"/>
  <c r="BU206" i="13" s="1"/>
  <c r="BV206" i="13" s="1"/>
  <c r="BW206" i="13" s="1"/>
  <c r="BX206" i="13" s="1"/>
  <c r="BY206" i="13" s="1"/>
  <c r="BZ206" i="13" s="1"/>
  <c r="CA206" i="13" s="1"/>
  <c r="CB206" i="13" s="1"/>
  <c r="CC206" i="13" s="1"/>
  <c r="CD206" i="13" s="1"/>
  <c r="CE206" i="13" s="1"/>
  <c r="CF206" i="13" s="1"/>
  <c r="CG206" i="13" s="1"/>
  <c r="CH206" i="13" s="1"/>
  <c r="CI206" i="13" s="1"/>
  <c r="CJ206" i="13" s="1"/>
  <c r="CK206" i="13" s="1"/>
  <c r="CL206" i="13" s="1"/>
  <c r="CM206" i="13" s="1"/>
  <c r="CN206" i="13" s="1"/>
  <c r="CO206" i="13" s="1"/>
  <c r="CP206" i="13" s="1"/>
  <c r="CQ206" i="13" s="1"/>
  <c r="CR206" i="13" s="1"/>
  <c r="CS206" i="13" s="1"/>
  <c r="CT206" i="13" s="1"/>
  <c r="CU206" i="13" s="1"/>
  <c r="CV206" i="13" s="1"/>
  <c r="CW206" i="13" s="1"/>
  <c r="CX206" i="13" s="1"/>
  <c r="CY206" i="13" s="1"/>
  <c r="I206" i="13"/>
  <c r="Y2" i="13"/>
  <c r="Z2" i="13" s="1"/>
  <c r="AC64" i="13"/>
  <c r="AD64" i="13" s="1"/>
  <c r="AE64" i="13" s="1"/>
  <c r="AF64" i="13" s="1"/>
  <c r="AG64" i="13" s="1"/>
  <c r="AH64" i="13" s="1"/>
  <c r="AI64" i="13" s="1"/>
  <c r="AJ64" i="13" s="1"/>
  <c r="AK64" i="13" s="1"/>
  <c r="AL64" i="13" s="1"/>
  <c r="AM64" i="13" s="1"/>
  <c r="AN64" i="13" s="1"/>
  <c r="AO64" i="13" s="1"/>
  <c r="AP64" i="13" s="1"/>
  <c r="AQ64" i="13" s="1"/>
  <c r="AR64" i="13" s="1"/>
  <c r="AS64" i="13" s="1"/>
  <c r="AT64" i="13" s="1"/>
  <c r="AU64" i="13" s="1"/>
  <c r="AV64" i="13" s="1"/>
  <c r="AW64" i="13" s="1"/>
  <c r="AX64" i="13" s="1"/>
  <c r="AY64" i="13" s="1"/>
  <c r="AZ64" i="13" s="1"/>
  <c r="BA64" i="13" s="1"/>
  <c r="BB64" i="13" s="1"/>
  <c r="BC64" i="13" s="1"/>
  <c r="BD64" i="13" s="1"/>
  <c r="BE64" i="13" s="1"/>
  <c r="BF64" i="13" s="1"/>
  <c r="BG64" i="13" s="1"/>
  <c r="BH64" i="13" s="1"/>
  <c r="BI64" i="13" s="1"/>
  <c r="BJ64" i="13" s="1"/>
  <c r="BK64" i="13" s="1"/>
  <c r="BL64" i="13" s="1"/>
  <c r="BM64" i="13" s="1"/>
  <c r="BN64" i="13" s="1"/>
  <c r="BO64" i="13" s="1"/>
  <c r="BP64" i="13" s="1"/>
  <c r="BQ64" i="13" s="1"/>
  <c r="BR64" i="13" s="1"/>
  <c r="BS64" i="13" s="1"/>
  <c r="BT64" i="13" s="1"/>
  <c r="BU64" i="13" s="1"/>
  <c r="BV64" i="13" s="1"/>
  <c r="BW64" i="13" s="1"/>
  <c r="BX64" i="13" s="1"/>
  <c r="BY64" i="13" s="1"/>
  <c r="BZ64" i="13" s="1"/>
  <c r="CA64" i="13" s="1"/>
  <c r="CB64" i="13" s="1"/>
  <c r="CC64" i="13" s="1"/>
  <c r="CD64" i="13" s="1"/>
  <c r="CE64" i="13" s="1"/>
  <c r="CF64" i="13" s="1"/>
  <c r="CG64" i="13" s="1"/>
  <c r="CH64" i="13" s="1"/>
  <c r="CI64" i="13" s="1"/>
  <c r="CJ64" i="13" s="1"/>
  <c r="CK64" i="13" s="1"/>
  <c r="CL64" i="13" s="1"/>
  <c r="CM64" i="13" s="1"/>
  <c r="CN64" i="13" s="1"/>
  <c r="CO64" i="13" s="1"/>
  <c r="CP64" i="13" s="1"/>
  <c r="CQ64" i="13" s="1"/>
  <c r="CR64" i="13" s="1"/>
  <c r="CS64" i="13" s="1"/>
  <c r="CT64" i="13" s="1"/>
  <c r="CU64" i="13" s="1"/>
  <c r="CV64" i="13" s="1"/>
  <c r="CW64" i="13" s="1"/>
  <c r="CX64" i="13" s="1"/>
  <c r="CY64" i="13" s="1"/>
  <c r="Y86" i="13"/>
  <c r="AE108" i="13"/>
  <c r="AD114" i="13"/>
  <c r="AC114" i="13"/>
  <c r="X153" i="13"/>
  <c r="AC166" i="13"/>
  <c r="AD157" i="13"/>
  <c r="AC58" i="13"/>
  <c r="AA86" i="13"/>
  <c r="AD130" i="13"/>
  <c r="AC140" i="13"/>
  <c r="I180" i="13"/>
  <c r="AK45" i="13"/>
  <c r="AO45" i="13"/>
  <c r="AS45" i="13"/>
  <c r="X58" i="13"/>
  <c r="AB58" i="13"/>
  <c r="AB86" i="13"/>
  <c r="AA127" i="13"/>
  <c r="AA193" i="13"/>
  <c r="I193" i="13" s="1"/>
  <c r="X127" i="13"/>
  <c r="AC127" i="13"/>
  <c r="I167" i="13"/>
  <c r="AE192" i="13"/>
  <c r="Y127" i="13"/>
  <c r="AF168" i="13"/>
  <c r="AO218" i="13"/>
  <c r="AP212" i="13"/>
  <c r="AQ212" i="13" s="1"/>
  <c r="AR212" i="13" s="1"/>
  <c r="AS212" i="13" s="1"/>
  <c r="AT212" i="13" s="1"/>
  <c r="AA192" i="13"/>
  <c r="AG183" i="13"/>
  <c r="AF192" i="13"/>
  <c r="AD143" i="13"/>
  <c r="AE205" i="13"/>
  <c r="AK218" i="13"/>
  <c r="AJ218" i="13"/>
  <c r="Y192" i="13"/>
  <c r="AC192" i="13"/>
  <c r="AB205" i="13"/>
  <c r="AA218" i="13"/>
  <c r="Z218" i="13"/>
  <c r="AD218" i="13"/>
  <c r="AL218" i="13"/>
  <c r="AO231" i="13"/>
  <c r="AI218" i="13"/>
  <c r="AM218" i="13"/>
  <c r="AQ218" i="13"/>
  <c r="BM223" i="13"/>
  <c r="AN218" i="13"/>
  <c r="AR218" i="13"/>
  <c r="AC218" i="13"/>
  <c r="AG218" i="13"/>
  <c r="AF219" i="13"/>
  <c r="AG219" i="13" s="1"/>
  <c r="AH219" i="13" s="1"/>
  <c r="AI219" i="13" s="1"/>
  <c r="AJ219" i="13" s="1"/>
  <c r="AK219" i="13" s="1"/>
  <c r="AL219" i="13" s="1"/>
  <c r="AM219" i="13" s="1"/>
  <c r="AN219" i="13" s="1"/>
  <c r="AO219" i="13" s="1"/>
  <c r="AP219" i="13" s="1"/>
  <c r="AQ219" i="13" s="1"/>
  <c r="AR219" i="13" s="1"/>
  <c r="AS219" i="13" s="1"/>
  <c r="AT219" i="13" s="1"/>
  <c r="AU219" i="13" s="1"/>
  <c r="AV219" i="13" s="1"/>
  <c r="AW219" i="13" s="1"/>
  <c r="AX219" i="13" s="1"/>
  <c r="AY219" i="13" s="1"/>
  <c r="AZ219" i="13" s="1"/>
  <c r="BA219" i="13" s="1"/>
  <c r="BB219" i="13" s="1"/>
  <c r="BC219" i="13" s="1"/>
  <c r="BD219" i="13" s="1"/>
  <c r="BE219" i="13" s="1"/>
  <c r="BF219" i="13" s="1"/>
  <c r="BG219" i="13" s="1"/>
  <c r="BH219" i="13" s="1"/>
  <c r="BI219" i="13" s="1"/>
  <c r="BJ219" i="13" s="1"/>
  <c r="BK219" i="13" s="1"/>
  <c r="BL219" i="13" s="1"/>
  <c r="BM219" i="13" s="1"/>
  <c r="BN219" i="13" s="1"/>
  <c r="BO219" i="13" s="1"/>
  <c r="BP219" i="13" s="1"/>
  <c r="BQ219" i="13" s="1"/>
  <c r="BR219" i="13" s="1"/>
  <c r="BS219" i="13" s="1"/>
  <c r="BT219" i="13" s="1"/>
  <c r="BU219" i="13" s="1"/>
  <c r="BV219" i="13" s="1"/>
  <c r="BW219" i="13" s="1"/>
  <c r="BX219" i="13" s="1"/>
  <c r="BY219" i="13" s="1"/>
  <c r="BZ219" i="13" s="1"/>
  <c r="CA219" i="13" s="1"/>
  <c r="CB219" i="13" s="1"/>
  <c r="CC219" i="13" s="1"/>
  <c r="CD219" i="13" s="1"/>
  <c r="CE219" i="13" s="1"/>
  <c r="CF219" i="13" s="1"/>
  <c r="CG219" i="13" s="1"/>
  <c r="CH219" i="13" s="1"/>
  <c r="CI219" i="13" s="1"/>
  <c r="CJ219" i="13" s="1"/>
  <c r="CK219" i="13" s="1"/>
  <c r="CL219" i="13" s="1"/>
  <c r="CM219" i="13" s="1"/>
  <c r="CN219" i="13" s="1"/>
  <c r="CO219" i="13" s="1"/>
  <c r="CP219" i="13" s="1"/>
  <c r="CQ219" i="13" s="1"/>
  <c r="CR219" i="13" s="1"/>
  <c r="CS219" i="13" s="1"/>
  <c r="CT219" i="13" s="1"/>
  <c r="CU219" i="13" s="1"/>
  <c r="CV219" i="13" s="1"/>
  <c r="CW219" i="13" s="1"/>
  <c r="CX219" i="13" s="1"/>
  <c r="CY219" i="13" s="1"/>
  <c r="AN231" i="13"/>
  <c r="AR231" i="13"/>
  <c r="AC231" i="13"/>
  <c r="AK231" i="13"/>
  <c r="AD231" i="13"/>
  <c r="AT231" i="13"/>
  <c r="BJ231" i="13"/>
  <c r="AE231" i="13"/>
  <c r="AQ231" i="13"/>
  <c r="BG231" i="13"/>
  <c r="BC231" i="13" l="1"/>
  <c r="AM231" i="13"/>
  <c r="BF231" i="13"/>
  <c r="AP231" i="13"/>
  <c r="BI231" i="13"/>
  <c r="AJ231" i="13"/>
  <c r="AY231" i="13"/>
  <c r="AI231" i="13"/>
  <c r="BB231" i="13"/>
  <c r="AL231" i="13"/>
  <c r="BA231" i="13"/>
  <c r="BH231" i="13"/>
  <c r="AG231" i="13"/>
  <c r="BL231" i="13"/>
  <c r="AH218" i="13"/>
  <c r="BK231" i="13"/>
  <c r="AU231" i="13"/>
  <c r="AX231" i="13"/>
  <c r="AH231" i="13"/>
  <c r="AS231" i="13"/>
  <c r="AZ231" i="13"/>
  <c r="BD231" i="13"/>
  <c r="BE231" i="13"/>
  <c r="AS218" i="13"/>
  <c r="AW231" i="13"/>
  <c r="AP218" i="13"/>
  <c r="AC179" i="13"/>
  <c r="AD170" i="13"/>
  <c r="AW45" i="13"/>
  <c r="AH71" i="13"/>
  <c r="AF127" i="13"/>
  <c r="AV231" i="13"/>
  <c r="BN223" i="13"/>
  <c r="BM231" i="13"/>
  <c r="AK71" i="13"/>
  <c r="AF79" i="13"/>
  <c r="AE86" i="13"/>
  <c r="AE143" i="13"/>
  <c r="AD153" i="13"/>
  <c r="AU212" i="13"/>
  <c r="AT218" i="13"/>
  <c r="AD166" i="13"/>
  <c r="AE157" i="13"/>
  <c r="AM71" i="13"/>
  <c r="AG71" i="13"/>
  <c r="AZ37" i="13"/>
  <c r="AY45" i="13"/>
  <c r="AP45" i="13"/>
  <c r="AE58" i="13"/>
  <c r="AF50" i="13"/>
  <c r="AE130" i="13"/>
  <c r="AD140" i="13"/>
  <c r="AE114" i="13"/>
  <c r="AF108" i="13"/>
  <c r="AI71" i="13"/>
  <c r="AP71" i="13"/>
  <c r="I102" i="13"/>
  <c r="AR71" i="13"/>
  <c r="AS63" i="13"/>
  <c r="AC71" i="13"/>
  <c r="AB3" i="13"/>
  <c r="AA2" i="13"/>
  <c r="AQ45" i="13"/>
  <c r="AQ71" i="13"/>
  <c r="BB129" i="13"/>
  <c r="AF71" i="13"/>
  <c r="I219" i="13"/>
  <c r="AG192" i="13"/>
  <c r="AH183" i="13"/>
  <c r="AG168" i="13"/>
  <c r="AL71" i="13"/>
  <c r="AE71" i="13"/>
  <c r="AH195" i="13"/>
  <c r="AG205" i="13"/>
  <c r="AD71" i="13"/>
  <c r="AG127" i="13"/>
  <c r="AH117" i="13"/>
  <c r="AJ71" i="13"/>
  <c r="AO71" i="13"/>
  <c r="AX45" i="13"/>
  <c r="AU45" i="13"/>
  <c r="AN71" i="13"/>
  <c r="AE127" i="13"/>
  <c r="AV45" i="13"/>
  <c r="AE170" i="13" l="1"/>
  <c r="AD179" i="13"/>
  <c r="AH168" i="13"/>
  <c r="AT63" i="13"/>
  <c r="AS71" i="13"/>
  <c r="AE140" i="13"/>
  <c r="AF130" i="13"/>
  <c r="AF157" i="13"/>
  <c r="AE166" i="13"/>
  <c r="AG79" i="13"/>
  <c r="AF86" i="13"/>
  <c r="AI183" i="13"/>
  <c r="AH192" i="13"/>
  <c r="AF114" i="13"/>
  <c r="AG108" i="13"/>
  <c r="AG50" i="13"/>
  <c r="AF58" i="13"/>
  <c r="BA37" i="13"/>
  <c r="AZ45" i="13"/>
  <c r="AF143" i="13"/>
  <c r="AE153" i="13"/>
  <c r="AV212" i="13"/>
  <c r="AU218" i="13"/>
  <c r="AH127" i="13"/>
  <c r="AI117" i="13"/>
  <c r="AH205" i="13"/>
  <c r="AI195" i="13"/>
  <c r="BL129" i="13"/>
  <c r="AC3" i="13"/>
  <c r="AB2" i="13"/>
  <c r="BO223" i="13"/>
  <c r="BN231" i="13"/>
  <c r="AF170" i="13" l="1"/>
  <c r="AE179" i="13"/>
  <c r="BV129" i="13"/>
  <c r="BP223" i="13"/>
  <c r="BO231" i="13"/>
  <c r="AF153" i="13"/>
  <c r="AG143" i="13"/>
  <c r="AH50" i="13"/>
  <c r="AG58" i="13"/>
  <c r="AJ183" i="13"/>
  <c r="AI192" i="13"/>
  <c r="AG157" i="13"/>
  <c r="AF166" i="13"/>
  <c r="AU63" i="13"/>
  <c r="AT71" i="13"/>
  <c r="AI205" i="13"/>
  <c r="AJ195" i="13"/>
  <c r="AH108" i="13"/>
  <c r="AG114" i="13"/>
  <c r="AF140" i="13"/>
  <c r="AG130" i="13"/>
  <c r="AI127" i="13"/>
  <c r="AJ117" i="13"/>
  <c r="AD3" i="13"/>
  <c r="AC2" i="13"/>
  <c r="AV218" i="13"/>
  <c r="AW212" i="13"/>
  <c r="BB37" i="13"/>
  <c r="BA45" i="13"/>
  <c r="AH79" i="13"/>
  <c r="AG86" i="13"/>
  <c r="AI168" i="13"/>
  <c r="AG170" i="13" l="1"/>
  <c r="AF179" i="13"/>
  <c r="AH86" i="13"/>
  <c r="AI79" i="13"/>
  <c r="AI108" i="13"/>
  <c r="AH114" i="13"/>
  <c r="AG166" i="13"/>
  <c r="AH157" i="13"/>
  <c r="AI50" i="13"/>
  <c r="AH58" i="13"/>
  <c r="BQ223" i="13"/>
  <c r="BP231" i="13"/>
  <c r="AX212" i="13"/>
  <c r="AW218" i="13"/>
  <c r="AJ127" i="13"/>
  <c r="AK117" i="13"/>
  <c r="AH130" i="13"/>
  <c r="AG140" i="13"/>
  <c r="AJ205" i="13"/>
  <c r="AK195" i="13"/>
  <c r="AG153" i="13"/>
  <c r="AH143" i="13"/>
  <c r="CF129" i="13"/>
  <c r="AJ168" i="13"/>
  <c r="BC37" i="13"/>
  <c r="BB45" i="13"/>
  <c r="AE3" i="13"/>
  <c r="AD2" i="13"/>
  <c r="AV63" i="13"/>
  <c r="AU71" i="13"/>
  <c r="AK183" i="13"/>
  <c r="AJ192" i="13"/>
  <c r="AH170" i="13" l="1"/>
  <c r="AG179" i="13"/>
  <c r="AK168" i="13"/>
  <c r="BR223" i="13"/>
  <c r="BQ231" i="13"/>
  <c r="AI114" i="13"/>
  <c r="AJ108" i="13"/>
  <c r="AK192" i="13"/>
  <c r="AL183" i="13"/>
  <c r="AF3" i="13"/>
  <c r="AE2" i="13"/>
  <c r="AJ79" i="13"/>
  <c r="AI86" i="13"/>
  <c r="CP129" i="13"/>
  <c r="AI130" i="13"/>
  <c r="AH140" i="13"/>
  <c r="AY212" i="13"/>
  <c r="AX218" i="13"/>
  <c r="AJ50" i="13"/>
  <c r="AI58" i="13"/>
  <c r="AH153" i="13"/>
  <c r="AI143" i="13"/>
  <c r="AW63" i="13"/>
  <c r="AV71" i="13"/>
  <c r="BD37" i="13"/>
  <c r="BC45" i="13"/>
  <c r="AL195" i="13"/>
  <c r="AK205" i="13"/>
  <c r="AK127" i="13"/>
  <c r="AL117" i="13"/>
  <c r="AH166" i="13"/>
  <c r="AI157" i="13"/>
  <c r="AI170" i="13" l="1"/>
  <c r="AH179" i="13"/>
  <c r="AL192" i="13"/>
  <c r="AM183" i="13"/>
  <c r="AL168" i="13"/>
  <c r="AL127" i="13"/>
  <c r="AM117" i="13"/>
  <c r="AI153" i="13"/>
  <c r="AJ143" i="13"/>
  <c r="AZ212" i="13"/>
  <c r="AY218" i="13"/>
  <c r="AL205" i="13"/>
  <c r="AM195" i="13"/>
  <c r="AX63" i="13"/>
  <c r="AW71" i="13"/>
  <c r="AK79" i="13"/>
  <c r="AJ86" i="13"/>
  <c r="AG3" i="13"/>
  <c r="AF2" i="13"/>
  <c r="AK108" i="13"/>
  <c r="AJ114" i="13"/>
  <c r="BS223" i="13"/>
  <c r="BR231" i="13"/>
  <c r="AI166" i="13"/>
  <c r="AJ157" i="13"/>
  <c r="BE37" i="13"/>
  <c r="BD45" i="13"/>
  <c r="AK50" i="13"/>
  <c r="AJ58" i="13"/>
  <c r="AI140" i="13"/>
  <c r="AJ130" i="13"/>
  <c r="AJ170" i="13" l="1"/>
  <c r="AI179" i="13"/>
  <c r="AL108" i="13"/>
  <c r="AK114" i="13"/>
  <c r="AH3" i="13"/>
  <c r="AG2" i="13"/>
  <c r="AY63" i="13"/>
  <c r="AX71" i="13"/>
  <c r="AJ153" i="13"/>
  <c r="AK143" i="13"/>
  <c r="AM205" i="13"/>
  <c r="AN195" i="13"/>
  <c r="AM168" i="13"/>
  <c r="AK157" i="13"/>
  <c r="AJ166" i="13"/>
  <c r="AL79" i="13"/>
  <c r="AK86" i="13"/>
  <c r="AN117" i="13"/>
  <c r="AM127" i="13"/>
  <c r="AN183" i="13"/>
  <c r="AM192" i="13"/>
  <c r="AL50" i="13"/>
  <c r="AK58" i="13"/>
  <c r="AK130" i="13"/>
  <c r="AJ140" i="13"/>
  <c r="BF37" i="13"/>
  <c r="BE45" i="13"/>
  <c r="BT223" i="13"/>
  <c r="BS231" i="13"/>
  <c r="AZ218" i="13"/>
  <c r="BA212" i="13"/>
  <c r="AK170" i="13" l="1"/>
  <c r="AJ179" i="13"/>
  <c r="BG37" i="13"/>
  <c r="BF45" i="13"/>
  <c r="AM50" i="13"/>
  <c r="AL58" i="13"/>
  <c r="AN127" i="13"/>
  <c r="AO117" i="13"/>
  <c r="AK166" i="13"/>
  <c r="AL157" i="13"/>
  <c r="AI3" i="13"/>
  <c r="AH2" i="13"/>
  <c r="BB212" i="13"/>
  <c r="BA218" i="13"/>
  <c r="AN168" i="13"/>
  <c r="AO195" i="13"/>
  <c r="AN205" i="13"/>
  <c r="BU223" i="13"/>
  <c r="BT231" i="13"/>
  <c r="AL130" i="13"/>
  <c r="AK140" i="13"/>
  <c r="AO183" i="13"/>
  <c r="AN192" i="13"/>
  <c r="AL86" i="13"/>
  <c r="AM79" i="13"/>
  <c r="AZ63" i="13"/>
  <c r="AY71" i="13"/>
  <c r="AM108" i="13"/>
  <c r="AL114" i="13"/>
  <c r="AK153" i="13"/>
  <c r="AL143" i="13"/>
  <c r="AL170" i="13" l="1"/>
  <c r="AK179" i="13"/>
  <c r="AN79" i="13"/>
  <c r="AM86" i="13"/>
  <c r="AL166" i="13"/>
  <c r="AM157" i="13"/>
  <c r="AM114" i="13"/>
  <c r="AN108" i="13"/>
  <c r="AM130" i="13"/>
  <c r="AL140" i="13"/>
  <c r="AP195" i="13"/>
  <c r="AO205" i="13"/>
  <c r="BC212" i="13"/>
  <c r="BB218" i="13"/>
  <c r="AM58" i="13"/>
  <c r="AN50" i="13"/>
  <c r="AM143" i="13"/>
  <c r="AL153" i="13"/>
  <c r="AO168" i="13"/>
  <c r="AO127" i="13"/>
  <c r="AP117" i="13"/>
  <c r="AZ71" i="13"/>
  <c r="BA63" i="13"/>
  <c r="AO192" i="13"/>
  <c r="AP183" i="13"/>
  <c r="BV223" i="13"/>
  <c r="BU231" i="13"/>
  <c r="AJ3" i="13"/>
  <c r="AI2" i="13"/>
  <c r="BH37" i="13"/>
  <c r="BG45" i="13"/>
  <c r="AM170" i="13" l="1"/>
  <c r="AL179" i="13"/>
  <c r="BB63" i="13"/>
  <c r="BA71" i="13"/>
  <c r="AM166" i="13"/>
  <c r="AN157" i="13"/>
  <c r="BI37" i="13"/>
  <c r="BH45" i="13"/>
  <c r="BW223" i="13"/>
  <c r="BV231" i="13"/>
  <c r="AN143" i="13"/>
  <c r="AM153" i="13"/>
  <c r="BD212" i="13"/>
  <c r="BC218" i="13"/>
  <c r="AM140" i="13"/>
  <c r="AN130" i="13"/>
  <c r="AQ183" i="13"/>
  <c r="AP192" i="13"/>
  <c r="AP127" i="13"/>
  <c r="AQ117" i="13"/>
  <c r="AP168" i="13"/>
  <c r="AO50" i="13"/>
  <c r="AN58" i="13"/>
  <c r="AN114" i="13"/>
  <c r="AO108" i="13"/>
  <c r="AK3" i="13"/>
  <c r="AJ2" i="13"/>
  <c r="AP205" i="13"/>
  <c r="AQ195" i="13"/>
  <c r="AO79" i="13"/>
  <c r="AN86" i="13"/>
  <c r="AN170" i="13" l="1"/>
  <c r="AM179" i="13"/>
  <c r="AP79" i="13"/>
  <c r="AO86" i="13"/>
  <c r="AQ205" i="13"/>
  <c r="AR195" i="13"/>
  <c r="AP108" i="13"/>
  <c r="AO114" i="13"/>
  <c r="AN166" i="13"/>
  <c r="AO157" i="13"/>
  <c r="AQ168" i="13"/>
  <c r="BE212" i="13"/>
  <c r="BD218" i="13"/>
  <c r="BX223" i="13"/>
  <c r="BW231" i="13"/>
  <c r="AR183" i="13"/>
  <c r="AQ192" i="13"/>
  <c r="AQ127" i="13"/>
  <c r="AR117" i="13"/>
  <c r="AN140" i="13"/>
  <c r="AO130" i="13"/>
  <c r="AL3" i="13"/>
  <c r="AK2" i="13"/>
  <c r="AP50" i="13"/>
  <c r="AO58" i="13"/>
  <c r="AN153" i="13"/>
  <c r="AO143" i="13"/>
  <c r="BJ37" i="13"/>
  <c r="BI45" i="13"/>
  <c r="BC63" i="13"/>
  <c r="BB71" i="13"/>
  <c r="AO170" i="13" l="1"/>
  <c r="AN179" i="13"/>
  <c r="AM3" i="13"/>
  <c r="AL2" i="13"/>
  <c r="AR168" i="13"/>
  <c r="AP130" i="13"/>
  <c r="AO140" i="13"/>
  <c r="AO166" i="13"/>
  <c r="AP157" i="13"/>
  <c r="AR205" i="13"/>
  <c r="AS195" i="13"/>
  <c r="AS183" i="13"/>
  <c r="AR192" i="13"/>
  <c r="BF212" i="13"/>
  <c r="BE218" i="13"/>
  <c r="BK37" i="13"/>
  <c r="BJ45" i="13"/>
  <c r="AQ50" i="13"/>
  <c r="AP58" i="13"/>
  <c r="AO153" i="13"/>
  <c r="AP143" i="13"/>
  <c r="AR127" i="13"/>
  <c r="AS117" i="13"/>
  <c r="BD63" i="13"/>
  <c r="BC71" i="13"/>
  <c r="BY223" i="13"/>
  <c r="BX231" i="13"/>
  <c r="AQ108" i="13"/>
  <c r="AP114" i="13"/>
  <c r="AP86" i="13"/>
  <c r="AQ79" i="13"/>
  <c r="AP170" i="13" l="1"/>
  <c r="AO179" i="13"/>
  <c r="AP153" i="13"/>
  <c r="AQ143" i="13"/>
  <c r="AQ157" i="13"/>
  <c r="AP166" i="13"/>
  <c r="AS168" i="13"/>
  <c r="AQ114" i="13"/>
  <c r="AR108" i="13"/>
  <c r="BL37" i="13"/>
  <c r="BK45" i="13"/>
  <c r="AS192" i="13"/>
  <c r="AT183" i="13"/>
  <c r="BE63" i="13"/>
  <c r="BD71" i="13"/>
  <c r="AR79" i="13"/>
  <c r="AQ86" i="13"/>
  <c r="AS127" i="13"/>
  <c r="AT117" i="13"/>
  <c r="AT195" i="13"/>
  <c r="AS205" i="13"/>
  <c r="BZ223" i="13"/>
  <c r="BY231" i="13"/>
  <c r="AR50" i="13"/>
  <c r="AQ58" i="13"/>
  <c r="BG212" i="13"/>
  <c r="BF218" i="13"/>
  <c r="AQ130" i="13"/>
  <c r="AP140" i="13"/>
  <c r="AN3" i="13"/>
  <c r="AM2" i="13"/>
  <c r="AQ170" i="13" l="1"/>
  <c r="AP179" i="13"/>
  <c r="BH212" i="13"/>
  <c r="BG218" i="13"/>
  <c r="BM37" i="13"/>
  <c r="BL45" i="13"/>
  <c r="AT192" i="13"/>
  <c r="AU183" i="13"/>
  <c r="AS108" i="13"/>
  <c r="AR114" i="13"/>
  <c r="AT205" i="13"/>
  <c r="AU195" i="13"/>
  <c r="AS79" i="13"/>
  <c r="AR86" i="13"/>
  <c r="AR157" i="13"/>
  <c r="AQ166" i="13"/>
  <c r="AQ140" i="13"/>
  <c r="AR130" i="13"/>
  <c r="AS50" i="13"/>
  <c r="AR58" i="13"/>
  <c r="AU117" i="13"/>
  <c r="AT127" i="13"/>
  <c r="AT168" i="13"/>
  <c r="AQ153" i="13"/>
  <c r="AR143" i="13"/>
  <c r="AO3" i="13"/>
  <c r="AN2" i="13"/>
  <c r="CA223" i="13"/>
  <c r="BZ231" i="13"/>
  <c r="BF63" i="13"/>
  <c r="BE71" i="13"/>
  <c r="AR170" i="13" l="1"/>
  <c r="AQ179" i="13"/>
  <c r="BG63" i="13"/>
  <c r="BF71" i="13"/>
  <c r="AU168" i="13"/>
  <c r="AT50" i="13"/>
  <c r="AS58" i="13"/>
  <c r="BH218" i="13"/>
  <c r="BI212" i="13"/>
  <c r="AR153" i="13"/>
  <c r="AS143" i="13"/>
  <c r="AS130" i="13"/>
  <c r="AR140" i="13"/>
  <c r="CB223" i="13"/>
  <c r="CA231" i="13"/>
  <c r="AT79" i="13"/>
  <c r="AS86" i="13"/>
  <c r="BN37" i="13"/>
  <c r="BM45" i="13"/>
  <c r="AU127" i="13"/>
  <c r="AV117" i="13"/>
  <c r="AT108" i="13"/>
  <c r="AS114" i="13"/>
  <c r="AU205" i="13"/>
  <c r="AV195" i="13"/>
  <c r="AV183" i="13"/>
  <c r="AU192" i="13"/>
  <c r="AP3" i="13"/>
  <c r="AO2" i="13"/>
  <c r="AR166" i="13"/>
  <c r="AS157" i="13"/>
  <c r="AS170" i="13" l="1"/>
  <c r="AR179" i="13"/>
  <c r="AW183" i="13"/>
  <c r="AV192" i="13"/>
  <c r="AU108" i="13"/>
  <c r="AT114" i="13"/>
  <c r="BO37" i="13"/>
  <c r="BN45" i="13"/>
  <c r="AU50" i="13"/>
  <c r="AT58" i="13"/>
  <c r="BH63" i="13"/>
  <c r="BG71" i="13"/>
  <c r="AW195" i="13"/>
  <c r="AV205" i="13"/>
  <c r="AV127" i="13"/>
  <c r="AW117" i="13"/>
  <c r="BJ212" i="13"/>
  <c r="BI218" i="13"/>
  <c r="AV168" i="13"/>
  <c r="AQ3" i="13"/>
  <c r="AP2" i="13"/>
  <c r="AT130" i="13"/>
  <c r="AS140" i="13"/>
  <c r="AT86" i="13"/>
  <c r="AU79" i="13"/>
  <c r="AS166" i="13"/>
  <c r="AT157" i="13"/>
  <c r="AS153" i="13"/>
  <c r="AT143" i="13"/>
  <c r="CC223" i="13"/>
  <c r="CB231" i="13"/>
  <c r="AT170" i="13" l="1"/>
  <c r="AS179" i="13"/>
  <c r="CD223" i="13"/>
  <c r="CC231" i="13"/>
  <c r="BH71" i="13"/>
  <c r="BI63" i="13"/>
  <c r="AW192" i="13"/>
  <c r="AX183" i="13"/>
  <c r="AU143" i="13"/>
  <c r="AT153" i="13"/>
  <c r="AV79" i="13"/>
  <c r="AU86" i="13"/>
  <c r="AV50" i="13"/>
  <c r="AU58" i="13"/>
  <c r="AR3" i="13"/>
  <c r="AQ2" i="13"/>
  <c r="BK212" i="13"/>
  <c r="BJ218" i="13"/>
  <c r="AX195" i="13"/>
  <c r="AW205" i="13"/>
  <c r="AU114" i="13"/>
  <c r="AV108" i="13"/>
  <c r="AT166" i="13"/>
  <c r="AU157" i="13"/>
  <c r="AW168" i="13"/>
  <c r="AW127" i="13"/>
  <c r="AX117" i="13"/>
  <c r="AU130" i="13"/>
  <c r="AT140" i="13"/>
  <c r="BO45" i="13"/>
  <c r="BP37" i="13"/>
  <c r="AU170" i="13" l="1"/>
  <c r="AT179" i="13"/>
  <c r="AX205" i="13"/>
  <c r="AY195" i="13"/>
  <c r="AS3" i="13"/>
  <c r="AR2" i="13"/>
  <c r="AW79" i="13"/>
  <c r="AV86" i="13"/>
  <c r="CE223" i="13"/>
  <c r="CD231" i="13"/>
  <c r="AX168" i="13"/>
  <c r="AV114" i="13"/>
  <c r="AW108" i="13"/>
  <c r="BJ63" i="13"/>
  <c r="BI71" i="13"/>
  <c r="AV143" i="13"/>
  <c r="AU153" i="13"/>
  <c r="AU140" i="13"/>
  <c r="AV130" i="13"/>
  <c r="BL212" i="13"/>
  <c r="BK218" i="13"/>
  <c r="AW50" i="13"/>
  <c r="AV58" i="13"/>
  <c r="BQ37" i="13"/>
  <c r="BP45" i="13"/>
  <c r="AX127" i="13"/>
  <c r="AY117" i="13"/>
  <c r="AV157" i="13"/>
  <c r="AU166" i="13"/>
  <c r="AY183" i="13"/>
  <c r="AX192" i="13"/>
  <c r="AV170" i="13" l="1"/>
  <c r="AU179" i="13"/>
  <c r="AX50" i="13"/>
  <c r="AW58" i="13"/>
  <c r="BK63" i="13"/>
  <c r="BJ71" i="13"/>
  <c r="AY168" i="13"/>
  <c r="AX79" i="13"/>
  <c r="AW86" i="13"/>
  <c r="AX108" i="13"/>
  <c r="AW114" i="13"/>
  <c r="AV166" i="13"/>
  <c r="AW157" i="13"/>
  <c r="AV153" i="13"/>
  <c r="AW143" i="13"/>
  <c r="AT3" i="13"/>
  <c r="AS2" i="13"/>
  <c r="BR37" i="13"/>
  <c r="BQ45" i="13"/>
  <c r="BM212" i="13"/>
  <c r="BL218" i="13"/>
  <c r="CF223" i="13"/>
  <c r="CE231" i="13"/>
  <c r="AY127" i="13"/>
  <c r="AZ117" i="13"/>
  <c r="AV140" i="13"/>
  <c r="AW130" i="13"/>
  <c r="AY205" i="13"/>
  <c r="AZ195" i="13"/>
  <c r="AZ183" i="13"/>
  <c r="AY192" i="13"/>
  <c r="AW170" i="13" l="1"/>
  <c r="AV179" i="13"/>
  <c r="BS37" i="13"/>
  <c r="BR45" i="13"/>
  <c r="AZ205" i="13"/>
  <c r="BA195" i="13"/>
  <c r="AZ127" i="13"/>
  <c r="BA117" i="13"/>
  <c r="AW166" i="13"/>
  <c r="AX157" i="13"/>
  <c r="BM218" i="13"/>
  <c r="BN212" i="13"/>
  <c r="AX86" i="13"/>
  <c r="AY79" i="13"/>
  <c r="BL63" i="13"/>
  <c r="BK71" i="13"/>
  <c r="AU3" i="13"/>
  <c r="AT2" i="13"/>
  <c r="AX130" i="13"/>
  <c r="AW140" i="13"/>
  <c r="AW153" i="13"/>
  <c r="AX143" i="13"/>
  <c r="BA183" i="13"/>
  <c r="AZ192" i="13"/>
  <c r="CG223" i="13"/>
  <c r="CF231" i="13"/>
  <c r="AY108" i="13"/>
  <c r="AX114" i="13"/>
  <c r="AZ168" i="13"/>
  <c r="AY50" i="13"/>
  <c r="AX58" i="13"/>
  <c r="AX170" i="13" l="1"/>
  <c r="AW179" i="13"/>
  <c r="AZ50" i="13"/>
  <c r="AY58" i="13"/>
  <c r="AY114" i="13"/>
  <c r="AZ108" i="13"/>
  <c r="BM63" i="13"/>
  <c r="BL71" i="13"/>
  <c r="BA168" i="13"/>
  <c r="AX153" i="13"/>
  <c r="AY143" i="13"/>
  <c r="AZ79" i="13"/>
  <c r="AY86" i="13"/>
  <c r="AX166" i="13"/>
  <c r="AY157" i="13"/>
  <c r="BB195" i="13"/>
  <c r="BA205" i="13"/>
  <c r="CH223" i="13"/>
  <c r="CG231" i="13"/>
  <c r="AV3" i="13"/>
  <c r="AU2" i="13"/>
  <c r="BO212" i="13"/>
  <c r="BN218" i="13"/>
  <c r="BA127" i="13"/>
  <c r="BB117" i="13"/>
  <c r="BA192" i="13"/>
  <c r="BB183" i="13"/>
  <c r="AY130" i="13"/>
  <c r="AX140" i="13"/>
  <c r="BT37" i="13"/>
  <c r="BS45" i="13"/>
  <c r="AY170" i="13" l="1"/>
  <c r="AX179" i="13"/>
  <c r="BU37" i="13"/>
  <c r="BT45" i="13"/>
  <c r="BB127" i="13"/>
  <c r="BC117" i="13"/>
  <c r="BB168" i="13"/>
  <c r="BA108" i="13"/>
  <c r="AZ114" i="13"/>
  <c r="AY140" i="13"/>
  <c r="AZ130" i="13"/>
  <c r="AW3" i="13"/>
  <c r="AV2" i="13"/>
  <c r="BB205" i="13"/>
  <c r="BC195" i="13"/>
  <c r="BA79" i="13"/>
  <c r="AZ86" i="13"/>
  <c r="BB192" i="13"/>
  <c r="BC183" i="13"/>
  <c r="AY166" i="13"/>
  <c r="AZ157" i="13"/>
  <c r="AY153" i="13"/>
  <c r="AZ143" i="13"/>
  <c r="BP212" i="13"/>
  <c r="BO218" i="13"/>
  <c r="CI223" i="13"/>
  <c r="CH231" i="13"/>
  <c r="BN63" i="13"/>
  <c r="BM71" i="13"/>
  <c r="BA50" i="13"/>
  <c r="AZ58" i="13"/>
  <c r="AZ170" i="13" l="1"/>
  <c r="AY179" i="13"/>
  <c r="BB50" i="13"/>
  <c r="BA58" i="13"/>
  <c r="CJ223" i="13"/>
  <c r="CI231" i="13"/>
  <c r="BA157" i="13"/>
  <c r="AZ166" i="13"/>
  <c r="BC127" i="13"/>
  <c r="BD117" i="13"/>
  <c r="BO63" i="13"/>
  <c r="BN71" i="13"/>
  <c r="BB79" i="13"/>
  <c r="BA86" i="13"/>
  <c r="BP218" i="13"/>
  <c r="BQ212" i="13"/>
  <c r="AX3" i="13"/>
  <c r="AW2" i="13"/>
  <c r="BB108" i="13"/>
  <c r="BA114" i="13"/>
  <c r="AZ153" i="13"/>
  <c r="BA143" i="13"/>
  <c r="BD183" i="13"/>
  <c r="BC192" i="13"/>
  <c r="BC205" i="13"/>
  <c r="BD195" i="13"/>
  <c r="BA130" i="13"/>
  <c r="AZ140" i="13"/>
  <c r="BC168" i="13"/>
  <c r="BV37" i="13"/>
  <c r="BU45" i="13"/>
  <c r="BA170" i="13" l="1"/>
  <c r="AZ179" i="13"/>
  <c r="BW37" i="13"/>
  <c r="BV45" i="13"/>
  <c r="BB130" i="13"/>
  <c r="BA140" i="13"/>
  <c r="BE183" i="13"/>
  <c r="BD192" i="13"/>
  <c r="BP63" i="13"/>
  <c r="BO71" i="13"/>
  <c r="BC50" i="13"/>
  <c r="BB58" i="13"/>
  <c r="BD168" i="13"/>
  <c r="BE195" i="13"/>
  <c r="BD205" i="13"/>
  <c r="BA153" i="13"/>
  <c r="BB143" i="13"/>
  <c r="BD127" i="13"/>
  <c r="BE117" i="13"/>
  <c r="AY3" i="13"/>
  <c r="AX2" i="13"/>
  <c r="BB86" i="13"/>
  <c r="BC79" i="13"/>
  <c r="CK223" i="13"/>
  <c r="CJ231" i="13"/>
  <c r="BR212" i="13"/>
  <c r="BQ218" i="13"/>
  <c r="BC108" i="13"/>
  <c r="BB114" i="13"/>
  <c r="BA166" i="13"/>
  <c r="BB157" i="13"/>
  <c r="BB170" i="13" l="1"/>
  <c r="BA179" i="13"/>
  <c r="BS212" i="13"/>
  <c r="BR218" i="13"/>
  <c r="BF195" i="13"/>
  <c r="BE205" i="13"/>
  <c r="BE192" i="13"/>
  <c r="BF183" i="13"/>
  <c r="BC143" i="13"/>
  <c r="BB153" i="13"/>
  <c r="BE168" i="13"/>
  <c r="BC130" i="13"/>
  <c r="BB140" i="13"/>
  <c r="BC114" i="13"/>
  <c r="BD108" i="13"/>
  <c r="CL223" i="13"/>
  <c r="CK231" i="13"/>
  <c r="AZ3" i="13"/>
  <c r="AY2" i="13"/>
  <c r="BP71" i="13"/>
  <c r="BQ63" i="13"/>
  <c r="BC157" i="13"/>
  <c r="BB166" i="13"/>
  <c r="BD79" i="13"/>
  <c r="BC86" i="13"/>
  <c r="BE127" i="13"/>
  <c r="BF117" i="13"/>
  <c r="BD50" i="13"/>
  <c r="BC58" i="13"/>
  <c r="BX37" i="13"/>
  <c r="BW45" i="13"/>
  <c r="BC170" i="13" l="1"/>
  <c r="BB179" i="13"/>
  <c r="BY37" i="13"/>
  <c r="BX45" i="13"/>
  <c r="BC166" i="13"/>
  <c r="BD157" i="13"/>
  <c r="BT212" i="13"/>
  <c r="BS218" i="13"/>
  <c r="BR63" i="13"/>
  <c r="BQ71" i="13"/>
  <c r="BE79" i="13"/>
  <c r="BD86" i="13"/>
  <c r="BD143" i="13"/>
  <c r="BC153" i="13"/>
  <c r="BE50" i="13"/>
  <c r="BD58" i="13"/>
  <c r="CM223" i="13"/>
  <c r="CL231" i="13"/>
  <c r="BC140" i="13"/>
  <c r="BD130" i="13"/>
  <c r="BF205" i="13"/>
  <c r="BG195" i="13"/>
  <c r="BF127" i="13"/>
  <c r="BG117" i="13"/>
  <c r="BD114" i="13"/>
  <c r="BE108" i="13"/>
  <c r="BF168" i="13"/>
  <c r="BG183" i="13"/>
  <c r="BF192" i="13"/>
  <c r="BA3" i="13"/>
  <c r="AZ2" i="13"/>
  <c r="BD170" i="13" l="1"/>
  <c r="BC179" i="13"/>
  <c r="BB3" i="13"/>
  <c r="BA2" i="13"/>
  <c r="BG168" i="13"/>
  <c r="BF50" i="13"/>
  <c r="BE58" i="13"/>
  <c r="BF79" i="13"/>
  <c r="BE86" i="13"/>
  <c r="BZ37" i="13"/>
  <c r="BY45" i="13"/>
  <c r="BF108" i="13"/>
  <c r="BE114" i="13"/>
  <c r="BG205" i="13"/>
  <c r="BH195" i="13"/>
  <c r="BD166" i="13"/>
  <c r="BE157" i="13"/>
  <c r="BH183" i="13"/>
  <c r="BG192" i="13"/>
  <c r="CN223" i="13"/>
  <c r="CM231" i="13"/>
  <c r="BD153" i="13"/>
  <c r="BE143" i="13"/>
  <c r="BS63" i="13"/>
  <c r="BR71" i="13"/>
  <c r="BG127" i="13"/>
  <c r="BH117" i="13"/>
  <c r="BD140" i="13"/>
  <c r="BE130" i="13"/>
  <c r="BU212" i="13"/>
  <c r="BT218" i="13"/>
  <c r="BE170" i="13" l="1"/>
  <c r="BD179" i="13"/>
  <c r="BV212" i="13"/>
  <c r="BU218" i="13"/>
  <c r="BI183" i="13"/>
  <c r="BH192" i="13"/>
  <c r="BG50" i="13"/>
  <c r="BF58" i="13"/>
  <c r="BC3" i="13"/>
  <c r="BB2" i="13"/>
  <c r="BF130" i="13"/>
  <c r="BE140" i="13"/>
  <c r="BE166" i="13"/>
  <c r="BF157" i="13"/>
  <c r="BG108" i="13"/>
  <c r="BF114" i="13"/>
  <c r="BT63" i="13"/>
  <c r="BS71" i="13"/>
  <c r="CO223" i="13"/>
  <c r="CN231" i="13"/>
  <c r="BF86" i="13"/>
  <c r="BG79" i="13"/>
  <c r="BH168" i="13"/>
  <c r="BH127" i="13"/>
  <c r="BI117" i="13"/>
  <c r="BE153" i="13"/>
  <c r="BF143" i="13"/>
  <c r="BH205" i="13"/>
  <c r="BI195" i="13"/>
  <c r="CA37" i="13"/>
  <c r="BZ45" i="13"/>
  <c r="BF170" i="13" l="1"/>
  <c r="BE179" i="13"/>
  <c r="BG114" i="13"/>
  <c r="BH108" i="13"/>
  <c r="BG130" i="13"/>
  <c r="BF140" i="13"/>
  <c r="BW212" i="13"/>
  <c r="BV218" i="13"/>
  <c r="BJ195" i="13"/>
  <c r="BI205" i="13"/>
  <c r="BI127" i="13"/>
  <c r="BJ117" i="13"/>
  <c r="BH79" i="13"/>
  <c r="BG86" i="13"/>
  <c r="BG157" i="13"/>
  <c r="BF166" i="13"/>
  <c r="BU63" i="13"/>
  <c r="BT71" i="13"/>
  <c r="BD3" i="13"/>
  <c r="BC2" i="13"/>
  <c r="BI192" i="13"/>
  <c r="BJ183" i="13"/>
  <c r="BF153" i="13"/>
  <c r="BG143" i="13"/>
  <c r="BI168" i="13"/>
  <c r="CB37" i="13"/>
  <c r="CA45" i="13"/>
  <c r="CP223" i="13"/>
  <c r="CO231" i="13"/>
  <c r="BH50" i="13"/>
  <c r="BG58" i="13"/>
  <c r="BG170" i="13" l="1"/>
  <c r="BF179" i="13"/>
  <c r="BI50" i="13"/>
  <c r="BH58" i="13"/>
  <c r="BE3" i="13"/>
  <c r="BD2" i="13"/>
  <c r="BJ168" i="13"/>
  <c r="BJ192" i="13"/>
  <c r="BK183" i="13"/>
  <c r="BI79" i="13"/>
  <c r="BH86" i="13"/>
  <c r="BG140" i="13"/>
  <c r="BH130" i="13"/>
  <c r="CQ223" i="13"/>
  <c r="CP231" i="13"/>
  <c r="BV63" i="13"/>
  <c r="BU71" i="13"/>
  <c r="BJ205" i="13"/>
  <c r="BK195" i="13"/>
  <c r="BG153" i="13"/>
  <c r="BH143" i="13"/>
  <c r="BK117" i="13"/>
  <c r="BJ127" i="13"/>
  <c r="BI108" i="13"/>
  <c r="BH114" i="13"/>
  <c r="CC37" i="13"/>
  <c r="CB45" i="13"/>
  <c r="BG166" i="13"/>
  <c r="BH157" i="13"/>
  <c r="BX212" i="13"/>
  <c r="BW218" i="13"/>
  <c r="BH170" i="13" l="1"/>
  <c r="BG179" i="13"/>
  <c r="BX218" i="13"/>
  <c r="BY212" i="13"/>
  <c r="CD37" i="13"/>
  <c r="CC45" i="13"/>
  <c r="BL117" i="13"/>
  <c r="BK127" i="13"/>
  <c r="CR223" i="13"/>
  <c r="CQ231" i="13"/>
  <c r="BJ79" i="13"/>
  <c r="BI86" i="13"/>
  <c r="BK168" i="13"/>
  <c r="BH166" i="13"/>
  <c r="BI157" i="13"/>
  <c r="BH153" i="13"/>
  <c r="BI143" i="13"/>
  <c r="BH140" i="13"/>
  <c r="BI130" i="13"/>
  <c r="BL183" i="13"/>
  <c r="BK192" i="13"/>
  <c r="BW63" i="13"/>
  <c r="BV71" i="13"/>
  <c r="BF3" i="13"/>
  <c r="BE2" i="13"/>
  <c r="BJ108" i="13"/>
  <c r="BI114" i="13"/>
  <c r="BK205" i="13"/>
  <c r="BL195" i="13"/>
  <c r="BJ50" i="13"/>
  <c r="BI58" i="13"/>
  <c r="BI170" i="13" l="1"/>
  <c r="BH179" i="13"/>
  <c r="BK50" i="13"/>
  <c r="BJ58" i="13"/>
  <c r="BK108" i="13"/>
  <c r="BJ114" i="13"/>
  <c r="BJ86" i="13"/>
  <c r="BK79" i="13"/>
  <c r="BM195" i="13"/>
  <c r="BL205" i="13"/>
  <c r="BI153" i="13"/>
  <c r="BJ143" i="13"/>
  <c r="BL168" i="13"/>
  <c r="BG3" i="13"/>
  <c r="BF2" i="13"/>
  <c r="BM183" i="13"/>
  <c r="BL192" i="13"/>
  <c r="CS223" i="13"/>
  <c r="CR231" i="13"/>
  <c r="CE37" i="13"/>
  <c r="CD45" i="13"/>
  <c r="BJ130" i="13"/>
  <c r="BI140" i="13"/>
  <c r="BI166" i="13"/>
  <c r="BJ157" i="13"/>
  <c r="BZ212" i="13"/>
  <c r="BY218" i="13"/>
  <c r="BX63" i="13"/>
  <c r="BW71" i="13"/>
  <c r="BL127" i="13"/>
  <c r="BM117" i="13"/>
  <c r="BJ170" i="13" l="1"/>
  <c r="BI179" i="13"/>
  <c r="BJ166" i="13"/>
  <c r="BK157" i="13"/>
  <c r="BM168" i="13"/>
  <c r="BX71" i="13"/>
  <c r="BY63" i="13"/>
  <c r="CF37" i="13"/>
  <c r="CE45" i="13"/>
  <c r="BM192" i="13"/>
  <c r="BN183" i="13"/>
  <c r="BN195" i="13"/>
  <c r="BM205" i="13"/>
  <c r="BK114" i="13"/>
  <c r="BL108" i="13"/>
  <c r="BM127" i="13"/>
  <c r="BN117" i="13"/>
  <c r="BK143" i="13"/>
  <c r="BJ153" i="13"/>
  <c r="BL79" i="13"/>
  <c r="BK86" i="13"/>
  <c r="CA212" i="13"/>
  <c r="BZ218" i="13"/>
  <c r="BK130" i="13"/>
  <c r="BJ140" i="13"/>
  <c r="CT223" i="13"/>
  <c r="CS231" i="13"/>
  <c r="BH3" i="13"/>
  <c r="BG2" i="13"/>
  <c r="BK58" i="13"/>
  <c r="BL50" i="13"/>
  <c r="BK170" i="13" l="1"/>
  <c r="BJ179" i="13"/>
  <c r="BN127" i="13"/>
  <c r="BO117" i="13"/>
  <c r="BN168" i="13"/>
  <c r="BH2" i="13"/>
  <c r="BI3" i="13"/>
  <c r="BK140" i="13"/>
  <c r="BL130" i="13"/>
  <c r="BM79" i="13"/>
  <c r="BL86" i="13"/>
  <c r="BN205" i="13"/>
  <c r="BO195" i="13"/>
  <c r="CG37" i="13"/>
  <c r="CF45" i="13"/>
  <c r="BM50" i="13"/>
  <c r="BL58" i="13"/>
  <c r="BL114" i="13"/>
  <c r="BM108" i="13"/>
  <c r="BO183" i="13"/>
  <c r="BN192" i="13"/>
  <c r="BZ63" i="13"/>
  <c r="BY71" i="13"/>
  <c r="BL157" i="13"/>
  <c r="BK166" i="13"/>
  <c r="CU223" i="13"/>
  <c r="CT231" i="13"/>
  <c r="CB212" i="13"/>
  <c r="CA218" i="13"/>
  <c r="BL143" i="13"/>
  <c r="BK153" i="13"/>
  <c r="BL170" i="13" l="1"/>
  <c r="BK179" i="13"/>
  <c r="BO205" i="13"/>
  <c r="BP195" i="13"/>
  <c r="BM130" i="13"/>
  <c r="BL140" i="13"/>
  <c r="CC212" i="13"/>
  <c r="CB218" i="13"/>
  <c r="BM157" i="13"/>
  <c r="BL166" i="13"/>
  <c r="BP183" i="13"/>
  <c r="BO192" i="13"/>
  <c r="BN50" i="13"/>
  <c r="BM58" i="13"/>
  <c r="BO168" i="13"/>
  <c r="BN108" i="13"/>
  <c r="BM114" i="13"/>
  <c r="BJ3" i="13"/>
  <c r="BI2" i="13"/>
  <c r="BO127" i="13"/>
  <c r="BP117" i="13"/>
  <c r="BL153" i="13"/>
  <c r="BM143" i="13"/>
  <c r="CV223" i="13"/>
  <c r="CU231" i="13"/>
  <c r="CA63" i="13"/>
  <c r="BZ71" i="13"/>
  <c r="CH37" i="13"/>
  <c r="CG45" i="13"/>
  <c r="BN79" i="13"/>
  <c r="BM86" i="13"/>
  <c r="BM170" i="13" l="1"/>
  <c r="BL179" i="13"/>
  <c r="BN86" i="13"/>
  <c r="BO79" i="13"/>
  <c r="CB63" i="13"/>
  <c r="CA71" i="13"/>
  <c r="BQ183" i="13"/>
  <c r="BP192" i="13"/>
  <c r="BP127" i="13"/>
  <c r="BQ117" i="13"/>
  <c r="CI37" i="13"/>
  <c r="CH45" i="13"/>
  <c r="BO50" i="13"/>
  <c r="BN58" i="13"/>
  <c r="BM166" i="13"/>
  <c r="BN157" i="13"/>
  <c r="BN130" i="13"/>
  <c r="BM140" i="13"/>
  <c r="CW223" i="13"/>
  <c r="CV231" i="13"/>
  <c r="BO108" i="13"/>
  <c r="BN114" i="13"/>
  <c r="BM153" i="13"/>
  <c r="BN143" i="13"/>
  <c r="BP205" i="13"/>
  <c r="BQ195" i="13"/>
  <c r="BK3" i="13"/>
  <c r="BJ2" i="13"/>
  <c r="BP168" i="13"/>
  <c r="CC218" i="13"/>
  <c r="CD212" i="13"/>
  <c r="BN170" i="13" l="1"/>
  <c r="BM179" i="13"/>
  <c r="BL3" i="13"/>
  <c r="BK2" i="13"/>
  <c r="CX223" i="13"/>
  <c r="CW231" i="13"/>
  <c r="BQ192" i="13"/>
  <c r="BR183" i="13"/>
  <c r="BQ168" i="13"/>
  <c r="BR195" i="13"/>
  <c r="BQ205" i="13"/>
  <c r="BQ127" i="13"/>
  <c r="BR117" i="13"/>
  <c r="BO130" i="13"/>
  <c r="BN140" i="13"/>
  <c r="CC63" i="13"/>
  <c r="CB71" i="13"/>
  <c r="BO114" i="13"/>
  <c r="BP108" i="13"/>
  <c r="BP50" i="13"/>
  <c r="BO58" i="13"/>
  <c r="CE212" i="13"/>
  <c r="CD218" i="13"/>
  <c r="BN153" i="13"/>
  <c r="BO143" i="13"/>
  <c r="BN166" i="13"/>
  <c r="BO157" i="13"/>
  <c r="BP79" i="13"/>
  <c r="BO86" i="13"/>
  <c r="CJ37" i="13"/>
  <c r="CI45" i="13"/>
  <c r="BO170" i="13" l="1"/>
  <c r="BN179" i="13"/>
  <c r="CK37" i="13"/>
  <c r="CJ45" i="13"/>
  <c r="BO153" i="13"/>
  <c r="BP143" i="13"/>
  <c r="BR127" i="13"/>
  <c r="BS117" i="13"/>
  <c r="BR168" i="13"/>
  <c r="BQ79" i="13"/>
  <c r="BP86" i="13"/>
  <c r="BQ50" i="13"/>
  <c r="BP58" i="13"/>
  <c r="CY223" i="13"/>
  <c r="CY231" i="13" s="1"/>
  <c r="CX231" i="13"/>
  <c r="CD63" i="13"/>
  <c r="CC71" i="13"/>
  <c r="BO166" i="13"/>
  <c r="BP157" i="13"/>
  <c r="BQ108" i="13"/>
  <c r="BP114" i="13"/>
  <c r="BR192" i="13"/>
  <c r="BS183" i="13"/>
  <c r="CF212" i="13"/>
  <c r="CE218" i="13"/>
  <c r="BO140" i="13"/>
  <c r="BP130" i="13"/>
  <c r="BR205" i="13"/>
  <c r="BS195" i="13"/>
  <c r="BM3" i="13"/>
  <c r="BL2" i="13"/>
  <c r="BP170" i="13" l="1"/>
  <c r="BO179" i="13"/>
  <c r="BN3" i="13"/>
  <c r="BM2" i="13"/>
  <c r="BS205" i="13"/>
  <c r="BT195" i="13"/>
  <c r="BP153" i="13"/>
  <c r="BQ143" i="13"/>
  <c r="CF218" i="13"/>
  <c r="CG212" i="13"/>
  <c r="BR108" i="13"/>
  <c r="BQ114" i="13"/>
  <c r="BR50" i="13"/>
  <c r="BQ58" i="13"/>
  <c r="BS168" i="13"/>
  <c r="CE63" i="13"/>
  <c r="CD71" i="13"/>
  <c r="BQ130" i="13"/>
  <c r="BP140" i="13"/>
  <c r="BT183" i="13"/>
  <c r="BS192" i="13"/>
  <c r="BQ157" i="13"/>
  <c r="BP166" i="13"/>
  <c r="BS127" i="13"/>
  <c r="BT117" i="13"/>
  <c r="BR79" i="13"/>
  <c r="BQ86" i="13"/>
  <c r="CL37" i="13"/>
  <c r="CK45" i="13"/>
  <c r="BQ170" i="13" l="1"/>
  <c r="BP179" i="13"/>
  <c r="BR86" i="13"/>
  <c r="BS79" i="13"/>
  <c r="BQ166" i="13"/>
  <c r="BR157" i="13"/>
  <c r="BR130" i="13"/>
  <c r="BQ140" i="13"/>
  <c r="BT127" i="13"/>
  <c r="BU117" i="13"/>
  <c r="CH212" i="13"/>
  <c r="CG218" i="13"/>
  <c r="BU195" i="13"/>
  <c r="BT205" i="13"/>
  <c r="CM37" i="13"/>
  <c r="CL45" i="13"/>
  <c r="BU183" i="13"/>
  <c r="BT192" i="13"/>
  <c r="BS50" i="13"/>
  <c r="BR58" i="13"/>
  <c r="CF63" i="13"/>
  <c r="CE71" i="13"/>
  <c r="BT168" i="13"/>
  <c r="BQ153" i="13"/>
  <c r="BR143" i="13"/>
  <c r="BS108" i="13"/>
  <c r="BR114" i="13"/>
  <c r="BO3" i="13"/>
  <c r="BN2" i="13"/>
  <c r="BR170" i="13" l="1"/>
  <c r="BQ179" i="13"/>
  <c r="BS58" i="13"/>
  <c r="BT50" i="13"/>
  <c r="CI212" i="13"/>
  <c r="CH218" i="13"/>
  <c r="BS130" i="13"/>
  <c r="BR140" i="13"/>
  <c r="BS143" i="13"/>
  <c r="BR153" i="13"/>
  <c r="BU127" i="13"/>
  <c r="BV117" i="13"/>
  <c r="BR166" i="13"/>
  <c r="BS157" i="13"/>
  <c r="BU192" i="13"/>
  <c r="BV183" i="13"/>
  <c r="BV195" i="13"/>
  <c r="BU205" i="13"/>
  <c r="BP3" i="13"/>
  <c r="BO2" i="13"/>
  <c r="CF71" i="13"/>
  <c r="CG63" i="13"/>
  <c r="BU168" i="13"/>
  <c r="BT79" i="13"/>
  <c r="BS86" i="13"/>
  <c r="BS114" i="13"/>
  <c r="BT108" i="13"/>
  <c r="CN37" i="13"/>
  <c r="CM45" i="13"/>
  <c r="BS170" i="13" l="1"/>
  <c r="BR179" i="13"/>
  <c r="BQ3" i="13"/>
  <c r="BP2" i="13"/>
  <c r="CH63" i="13"/>
  <c r="CG71" i="13"/>
  <c r="BS166" i="13"/>
  <c r="BT157" i="13"/>
  <c r="BU79" i="13"/>
  <c r="BT86" i="13"/>
  <c r="BV205" i="13"/>
  <c r="BW195" i="13"/>
  <c r="BT143" i="13"/>
  <c r="BS153" i="13"/>
  <c r="CO37" i="13"/>
  <c r="CN45" i="13"/>
  <c r="CJ212" i="13"/>
  <c r="CI218" i="13"/>
  <c r="BT114" i="13"/>
  <c r="BU108" i="13"/>
  <c r="BV168" i="13"/>
  <c r="BW183" i="13"/>
  <c r="BV192" i="13"/>
  <c r="BV127" i="13"/>
  <c r="BW117" i="13"/>
  <c r="BU50" i="13"/>
  <c r="BT58" i="13"/>
  <c r="BS140" i="13"/>
  <c r="BT130" i="13"/>
  <c r="BT170" i="13" l="1"/>
  <c r="BS179" i="13"/>
  <c r="BV50" i="13"/>
  <c r="BU58" i="13"/>
  <c r="CP37" i="13"/>
  <c r="CO45" i="13"/>
  <c r="BT140" i="13"/>
  <c r="BU130" i="13"/>
  <c r="BW127" i="13"/>
  <c r="BX117" i="13"/>
  <c r="BT153" i="13"/>
  <c r="BU143" i="13"/>
  <c r="CI63" i="13"/>
  <c r="CH71" i="13"/>
  <c r="BW168" i="13"/>
  <c r="CK212" i="13"/>
  <c r="CJ218" i="13"/>
  <c r="BV79" i="13"/>
  <c r="BU86" i="13"/>
  <c r="BV108" i="13"/>
  <c r="BU114" i="13"/>
  <c r="BW205" i="13"/>
  <c r="BX195" i="13"/>
  <c r="BT166" i="13"/>
  <c r="BU157" i="13"/>
  <c r="BX183" i="13"/>
  <c r="BW192" i="13"/>
  <c r="BR3" i="13"/>
  <c r="BQ2" i="13"/>
  <c r="BU170" i="13" l="1"/>
  <c r="BT179" i="13"/>
  <c r="BY183" i="13"/>
  <c r="BX192" i="13"/>
  <c r="BX168" i="13"/>
  <c r="BW50" i="13"/>
  <c r="BV58" i="13"/>
  <c r="BU166" i="13"/>
  <c r="BV157" i="13"/>
  <c r="BX127" i="13"/>
  <c r="BY117" i="13"/>
  <c r="BS3" i="13"/>
  <c r="BR2" i="13"/>
  <c r="BW108" i="13"/>
  <c r="BV114" i="13"/>
  <c r="CL212" i="13"/>
  <c r="CK218" i="13"/>
  <c r="CJ63" i="13"/>
  <c r="CI71" i="13"/>
  <c r="CQ37" i="13"/>
  <c r="CP45" i="13"/>
  <c r="BX205" i="13"/>
  <c r="BY195" i="13"/>
  <c r="BU153" i="13"/>
  <c r="BV143" i="13"/>
  <c r="BV130" i="13"/>
  <c r="BU140" i="13"/>
  <c r="BV86" i="13"/>
  <c r="BW79" i="13"/>
  <c r="BV170" i="13" l="1"/>
  <c r="BU179" i="13"/>
  <c r="CK63" i="13"/>
  <c r="CJ71" i="13"/>
  <c r="BW114" i="13"/>
  <c r="BX108" i="13"/>
  <c r="BX50" i="13"/>
  <c r="BW58" i="13"/>
  <c r="BX79" i="13"/>
  <c r="BW86" i="13"/>
  <c r="BV153" i="13"/>
  <c r="BW143" i="13"/>
  <c r="BW157" i="13"/>
  <c r="BV166" i="13"/>
  <c r="BY168" i="13"/>
  <c r="BS2" i="13"/>
  <c r="BT3" i="13"/>
  <c r="CR37" i="13"/>
  <c r="CQ45" i="13"/>
  <c r="CM212" i="13"/>
  <c r="CL218" i="13"/>
  <c r="BZ195" i="13"/>
  <c r="BY205" i="13"/>
  <c r="BY127" i="13"/>
  <c r="BZ117" i="13"/>
  <c r="BW130" i="13"/>
  <c r="BV140" i="13"/>
  <c r="BY192" i="13"/>
  <c r="BZ183" i="13"/>
  <c r="BW170" i="13" l="1"/>
  <c r="BV179" i="13"/>
  <c r="BW140" i="13"/>
  <c r="BX130" i="13"/>
  <c r="BZ205" i="13"/>
  <c r="CA195" i="13"/>
  <c r="CS37" i="13"/>
  <c r="CR45" i="13"/>
  <c r="CL63" i="13"/>
  <c r="CK71" i="13"/>
  <c r="BZ192" i="13"/>
  <c r="CA183" i="13"/>
  <c r="CA117" i="13"/>
  <c r="BZ127" i="13"/>
  <c r="BU3" i="13"/>
  <c r="BT2" i="13"/>
  <c r="BY108" i="13"/>
  <c r="BX114" i="13"/>
  <c r="CN212" i="13"/>
  <c r="CM218" i="13"/>
  <c r="BX157" i="13"/>
  <c r="BW166" i="13"/>
  <c r="BY79" i="13"/>
  <c r="BX86" i="13"/>
  <c r="BZ168" i="13"/>
  <c r="BW153" i="13"/>
  <c r="BX143" i="13"/>
  <c r="BY50" i="13"/>
  <c r="BX58" i="13"/>
  <c r="BX170" i="13" l="1"/>
  <c r="BW179" i="13"/>
  <c r="BZ79" i="13"/>
  <c r="BY86" i="13"/>
  <c r="CN218" i="13"/>
  <c r="CO212" i="13"/>
  <c r="CT37" i="13"/>
  <c r="CS45" i="13"/>
  <c r="CA205" i="13"/>
  <c r="CB195" i="13"/>
  <c r="BZ108" i="13"/>
  <c r="BY114" i="13"/>
  <c r="BZ50" i="13"/>
  <c r="BY58" i="13"/>
  <c r="CA168" i="13"/>
  <c r="BX166" i="13"/>
  <c r="BY157" i="13"/>
  <c r="CB117" i="13"/>
  <c r="CA127" i="13"/>
  <c r="CM63" i="13"/>
  <c r="CL71" i="13"/>
  <c r="BX153" i="13"/>
  <c r="BY143" i="13"/>
  <c r="CB183" i="13"/>
  <c r="CA192" i="13"/>
  <c r="BX140" i="13"/>
  <c r="BY130" i="13"/>
  <c r="BV3" i="13"/>
  <c r="BU2" i="13"/>
  <c r="BY170" i="13" l="1"/>
  <c r="BX179" i="13"/>
  <c r="CU37" i="13"/>
  <c r="CT45" i="13"/>
  <c r="BY166" i="13"/>
  <c r="BZ157" i="13"/>
  <c r="CC195" i="13"/>
  <c r="CB205" i="13"/>
  <c r="CP212" i="13"/>
  <c r="CO218" i="13"/>
  <c r="CC183" i="13"/>
  <c r="CB192" i="13"/>
  <c r="CA50" i="13"/>
  <c r="BZ58" i="13"/>
  <c r="BW3" i="13"/>
  <c r="BV2" i="13"/>
  <c r="CN63" i="13"/>
  <c r="CM71" i="13"/>
  <c r="BZ130" i="13"/>
  <c r="BY140" i="13"/>
  <c r="BY153" i="13"/>
  <c r="BZ143" i="13"/>
  <c r="CB168" i="13"/>
  <c r="CB127" i="13"/>
  <c r="CC117" i="13"/>
  <c r="CA108" i="13"/>
  <c r="BZ114" i="13"/>
  <c r="BZ86" i="13"/>
  <c r="CA79" i="13"/>
  <c r="BZ170" i="13" l="1"/>
  <c r="BY179" i="13"/>
  <c r="CA114" i="13"/>
  <c r="CB108" i="13"/>
  <c r="CA130" i="13"/>
  <c r="BZ140" i="13"/>
  <c r="BX3" i="13"/>
  <c r="BW2" i="13"/>
  <c r="CD195" i="13"/>
  <c r="CC205" i="13"/>
  <c r="CB79" i="13"/>
  <c r="CA86" i="13"/>
  <c r="CC127" i="13"/>
  <c r="CD117" i="13"/>
  <c r="CA143" i="13"/>
  <c r="BZ153" i="13"/>
  <c r="BZ166" i="13"/>
  <c r="CA157" i="13"/>
  <c r="CN71" i="13"/>
  <c r="CO63" i="13"/>
  <c r="CB50" i="13"/>
  <c r="CA58" i="13"/>
  <c r="CQ212" i="13"/>
  <c r="CP218" i="13"/>
  <c r="CC168" i="13"/>
  <c r="CC192" i="13"/>
  <c r="CD183" i="13"/>
  <c r="CU45" i="13"/>
  <c r="CV37" i="13"/>
  <c r="CA170" i="13" l="1"/>
  <c r="BZ179" i="13"/>
  <c r="CB143" i="13"/>
  <c r="CA153" i="13"/>
  <c r="BY3" i="13"/>
  <c r="BX2" i="13"/>
  <c r="CW37" i="13"/>
  <c r="CV45" i="13"/>
  <c r="CD168" i="13"/>
  <c r="CB157" i="13"/>
  <c r="CA166" i="13"/>
  <c r="CD127" i="13"/>
  <c r="CE117" i="13"/>
  <c r="CA140" i="13"/>
  <c r="CB130" i="13"/>
  <c r="CC50" i="13"/>
  <c r="CB58" i="13"/>
  <c r="CD205" i="13"/>
  <c r="CE195" i="13"/>
  <c r="CE183" i="13"/>
  <c r="CD192" i="13"/>
  <c r="CP63" i="13"/>
  <c r="CO71" i="13"/>
  <c r="CB114" i="13"/>
  <c r="CC108" i="13"/>
  <c r="CR212" i="13"/>
  <c r="CQ218" i="13"/>
  <c r="CC79" i="13"/>
  <c r="CB86" i="13"/>
  <c r="CB170" i="13" l="1"/>
  <c r="CA179" i="13"/>
  <c r="CS212" i="13"/>
  <c r="CR218" i="13"/>
  <c r="CQ63" i="13"/>
  <c r="CP71" i="13"/>
  <c r="CX37" i="13"/>
  <c r="CW45" i="13"/>
  <c r="CD108" i="13"/>
  <c r="CC114" i="13"/>
  <c r="CE127" i="13"/>
  <c r="CF117" i="13"/>
  <c r="BZ3" i="13"/>
  <c r="BY2" i="13"/>
  <c r="CD79" i="13"/>
  <c r="CC86" i="13"/>
  <c r="CF183" i="13"/>
  <c r="CE192" i="13"/>
  <c r="CD50" i="13"/>
  <c r="CC58" i="13"/>
  <c r="CE168" i="13"/>
  <c r="CE205" i="13"/>
  <c r="CF195" i="13"/>
  <c r="CB140" i="13"/>
  <c r="CC130" i="13"/>
  <c r="CB166" i="13"/>
  <c r="CC157" i="13"/>
  <c r="CB153" i="13"/>
  <c r="CC143" i="13"/>
  <c r="CC170" i="13" l="1"/>
  <c r="CB179" i="13"/>
  <c r="CE50" i="13"/>
  <c r="CD58" i="13"/>
  <c r="CD86" i="13"/>
  <c r="CE79" i="13"/>
  <c r="CY37" i="13"/>
  <c r="CY45" i="13" s="1"/>
  <c r="CX45" i="13"/>
  <c r="CC153" i="13"/>
  <c r="CD143" i="13"/>
  <c r="CD130" i="13"/>
  <c r="CC140" i="13"/>
  <c r="CA3" i="13"/>
  <c r="BZ2" i="13"/>
  <c r="CR63" i="13"/>
  <c r="CQ71" i="13"/>
  <c r="CF168" i="13"/>
  <c r="CG183" i="13"/>
  <c r="CF192" i="13"/>
  <c r="CE108" i="13"/>
  <c r="CD114" i="13"/>
  <c r="CC166" i="13"/>
  <c r="CD157" i="13"/>
  <c r="CF205" i="13"/>
  <c r="CG195" i="13"/>
  <c r="CF127" i="13"/>
  <c r="CG117" i="13"/>
  <c r="CS218" i="13"/>
  <c r="CT212" i="13"/>
  <c r="CD170" i="13" l="1"/>
  <c r="CC179" i="13"/>
  <c r="CG192" i="13"/>
  <c r="CH183" i="13"/>
  <c r="CS63" i="13"/>
  <c r="CR71" i="13"/>
  <c r="CE130" i="13"/>
  <c r="CD140" i="13"/>
  <c r="CF50" i="13"/>
  <c r="CE58" i="13"/>
  <c r="CU212" i="13"/>
  <c r="CT218" i="13"/>
  <c r="CH195" i="13"/>
  <c r="CG205" i="13"/>
  <c r="CG168" i="13"/>
  <c r="CD153" i="13"/>
  <c r="CE143" i="13"/>
  <c r="CF79" i="13"/>
  <c r="CE86" i="13"/>
  <c r="CE114" i="13"/>
  <c r="CF108" i="13"/>
  <c r="CB3" i="13"/>
  <c r="CA2" i="13"/>
  <c r="CG127" i="13"/>
  <c r="CH117" i="13"/>
  <c r="CD166" i="13"/>
  <c r="CE157" i="13"/>
  <c r="CE170" i="13" l="1"/>
  <c r="CD179" i="13"/>
  <c r="CC3" i="13"/>
  <c r="CB2" i="13"/>
  <c r="CG79" i="13"/>
  <c r="CF86" i="13"/>
  <c r="CV212" i="13"/>
  <c r="CU218" i="13"/>
  <c r="CE140" i="13"/>
  <c r="CF130" i="13"/>
  <c r="CH127" i="13"/>
  <c r="CI117" i="13"/>
  <c r="CG108" i="13"/>
  <c r="CF114" i="13"/>
  <c r="CE153" i="13"/>
  <c r="CF143" i="13"/>
  <c r="CT63" i="13"/>
  <c r="CS71" i="13"/>
  <c r="CH205" i="13"/>
  <c r="CI195" i="13"/>
  <c r="CG50" i="13"/>
  <c r="CF58" i="13"/>
  <c r="CE166" i="13"/>
  <c r="CF157" i="13"/>
  <c r="CH168" i="13"/>
  <c r="CH192" i="13"/>
  <c r="CI183" i="13"/>
  <c r="CF170" i="13" l="1"/>
  <c r="CE179" i="13"/>
  <c r="CC2" i="13"/>
  <c r="CD3" i="13"/>
  <c r="CG130" i="13"/>
  <c r="CF140" i="13"/>
  <c r="CI168" i="13"/>
  <c r="CH50" i="13"/>
  <c r="CG58" i="13"/>
  <c r="CU63" i="13"/>
  <c r="CT71" i="13"/>
  <c r="CH108" i="13"/>
  <c r="CG114" i="13"/>
  <c r="CH79" i="13"/>
  <c r="CG86" i="13"/>
  <c r="CJ183" i="13"/>
  <c r="CI192" i="13"/>
  <c r="CG157" i="13"/>
  <c r="CF166" i="13"/>
  <c r="CI205" i="13"/>
  <c r="CJ195" i="13"/>
  <c r="CF153" i="13"/>
  <c r="CG143" i="13"/>
  <c r="CI127" i="13"/>
  <c r="CJ117" i="13"/>
  <c r="CV218" i="13"/>
  <c r="CW212" i="13"/>
  <c r="CG170" i="13" l="1"/>
  <c r="CF179" i="13"/>
  <c r="CG166" i="13"/>
  <c r="CH157" i="13"/>
  <c r="CV63" i="13"/>
  <c r="CU71" i="13"/>
  <c r="CJ127" i="13"/>
  <c r="CK117" i="13"/>
  <c r="CK195" i="13"/>
  <c r="CJ205" i="13"/>
  <c r="CI50" i="13"/>
  <c r="CH58" i="13"/>
  <c r="CK183" i="13"/>
  <c r="CJ192" i="13"/>
  <c r="CI108" i="13"/>
  <c r="CH114" i="13"/>
  <c r="CH130" i="13"/>
  <c r="CG140" i="13"/>
  <c r="CX212" i="13"/>
  <c r="CW218" i="13"/>
  <c r="CG153" i="13"/>
  <c r="CH143" i="13"/>
  <c r="CJ168" i="13"/>
  <c r="CE3" i="13"/>
  <c r="CD2" i="13"/>
  <c r="CH86" i="13"/>
  <c r="CI79" i="13"/>
  <c r="CH170" i="13" l="1"/>
  <c r="CG179" i="13"/>
  <c r="CI114" i="13"/>
  <c r="CJ108" i="13"/>
  <c r="CJ50" i="13"/>
  <c r="CI58" i="13"/>
  <c r="CI143" i="13"/>
  <c r="CH153" i="13"/>
  <c r="CF3" i="13"/>
  <c r="CE2" i="13"/>
  <c r="CK205" i="13"/>
  <c r="CL195" i="13"/>
  <c r="CI130" i="13"/>
  <c r="CH140" i="13"/>
  <c r="CK192" i="13"/>
  <c r="CL183" i="13"/>
  <c r="CV71" i="13"/>
  <c r="CW63" i="13"/>
  <c r="CJ79" i="13"/>
  <c r="CI86" i="13"/>
  <c r="CK168" i="13"/>
  <c r="CK127" i="13"/>
  <c r="CL117" i="13"/>
  <c r="CI157" i="13"/>
  <c r="CH166" i="13"/>
  <c r="CY212" i="13"/>
  <c r="CY218" i="13" s="1"/>
  <c r="CX218" i="13"/>
  <c r="CI170" i="13" l="1"/>
  <c r="CH179" i="13"/>
  <c r="CK79" i="13"/>
  <c r="CJ86" i="13"/>
  <c r="CL168" i="13"/>
  <c r="CX63" i="13"/>
  <c r="CW71" i="13"/>
  <c r="CG3" i="13"/>
  <c r="CF2" i="13"/>
  <c r="CI166" i="13"/>
  <c r="CJ157" i="13"/>
  <c r="CI140" i="13"/>
  <c r="CJ130" i="13"/>
  <c r="CK50" i="13"/>
  <c r="CJ58" i="13"/>
  <c r="CL127" i="13"/>
  <c r="CM117" i="13"/>
  <c r="CM183" i="13"/>
  <c r="CL192" i="13"/>
  <c r="CL205" i="13"/>
  <c r="CM195" i="13"/>
  <c r="CJ114" i="13"/>
  <c r="CK108" i="13"/>
  <c r="CJ143" i="13"/>
  <c r="CI153" i="13"/>
  <c r="CJ170" i="13" l="1"/>
  <c r="CI179" i="13"/>
  <c r="CN183" i="13"/>
  <c r="CM192" i="13"/>
  <c r="CL79" i="13"/>
  <c r="CK86" i="13"/>
  <c r="CM205" i="13"/>
  <c r="CN195" i="13"/>
  <c r="CM127" i="13"/>
  <c r="CN117" i="13"/>
  <c r="CJ140" i="13"/>
  <c r="CK130" i="13"/>
  <c r="CH3" i="13"/>
  <c r="CG2" i="13"/>
  <c r="CJ153" i="13"/>
  <c r="CK143" i="13"/>
  <c r="CM168" i="13"/>
  <c r="CL108" i="13"/>
  <c r="CK114" i="13"/>
  <c r="CJ166" i="13"/>
  <c r="CK157" i="13"/>
  <c r="CL50" i="13"/>
  <c r="CK58" i="13"/>
  <c r="CY63" i="13"/>
  <c r="CY71" i="13" s="1"/>
  <c r="CX71" i="13"/>
  <c r="CK170" i="13" l="1"/>
  <c r="CJ179" i="13"/>
  <c r="CM50" i="13"/>
  <c r="CL58" i="13"/>
  <c r="CM108" i="13"/>
  <c r="CL114" i="13"/>
  <c r="CO183" i="13"/>
  <c r="CN192" i="13"/>
  <c r="CK166" i="13"/>
  <c r="CL157" i="13"/>
  <c r="CN127" i="13"/>
  <c r="CO117" i="13"/>
  <c r="CN168" i="13"/>
  <c r="CI3" i="13"/>
  <c r="CH2" i="13"/>
  <c r="CL86" i="13"/>
  <c r="CM79" i="13"/>
  <c r="CK153" i="13"/>
  <c r="CL143" i="13"/>
  <c r="CL130" i="13"/>
  <c r="CK140" i="13"/>
  <c r="CO195" i="13"/>
  <c r="CN205" i="13"/>
  <c r="CL170" i="13" l="1"/>
  <c r="CK179" i="13"/>
  <c r="CP195" i="13"/>
  <c r="CO205" i="13"/>
  <c r="CJ3" i="13"/>
  <c r="CI2" i="13"/>
  <c r="CO192" i="13"/>
  <c r="CP183" i="13"/>
  <c r="CN50" i="13"/>
  <c r="CM58" i="13"/>
  <c r="CN79" i="13"/>
  <c r="CM86" i="13"/>
  <c r="CO168" i="13"/>
  <c r="CM157" i="13"/>
  <c r="CL166" i="13"/>
  <c r="CM130" i="13"/>
  <c r="CL140" i="13"/>
  <c r="CM114" i="13"/>
  <c r="CN108" i="13"/>
  <c r="CL153" i="13"/>
  <c r="CM143" i="13"/>
  <c r="CO127" i="13"/>
  <c r="CP117" i="13"/>
  <c r="CM170" i="13" l="1"/>
  <c r="CL179" i="13"/>
  <c r="CM166" i="13"/>
  <c r="CN157" i="13"/>
  <c r="CO79" i="13"/>
  <c r="CN86" i="13"/>
  <c r="CP205" i="13"/>
  <c r="CQ195" i="13"/>
  <c r="CM153" i="13"/>
  <c r="CN143" i="13"/>
  <c r="CP168" i="13"/>
  <c r="CM140" i="13"/>
  <c r="CN130" i="13"/>
  <c r="CO50" i="13"/>
  <c r="CN58" i="13"/>
  <c r="CK3" i="13"/>
  <c r="CJ2" i="13"/>
  <c r="CQ117" i="13"/>
  <c r="CP127" i="13"/>
  <c r="CO108" i="13"/>
  <c r="CN114" i="13"/>
  <c r="CP192" i="13"/>
  <c r="CQ183" i="13"/>
  <c r="CN170" i="13" l="1"/>
  <c r="CM179" i="13"/>
  <c r="CN140" i="13"/>
  <c r="CO130" i="13"/>
  <c r="CN153" i="13"/>
  <c r="CO143" i="13"/>
  <c r="CP108" i="13"/>
  <c r="CO114" i="13"/>
  <c r="CL3" i="13"/>
  <c r="CK2" i="13"/>
  <c r="CP79" i="13"/>
  <c r="CO86" i="13"/>
  <c r="CR183" i="13"/>
  <c r="CQ192" i="13"/>
  <c r="CQ205" i="13"/>
  <c r="CR195" i="13"/>
  <c r="CN166" i="13"/>
  <c r="CO157" i="13"/>
  <c r="CR117" i="13"/>
  <c r="CQ127" i="13"/>
  <c r="CP50" i="13"/>
  <c r="CO58" i="13"/>
  <c r="CQ168" i="13"/>
  <c r="CO170" i="13" l="1"/>
  <c r="CN179" i="13"/>
  <c r="CR127" i="13"/>
  <c r="CS117" i="13"/>
  <c r="CP86" i="13"/>
  <c r="CQ79" i="13"/>
  <c r="CO166" i="13"/>
  <c r="CP157" i="13"/>
  <c r="CO153" i="13"/>
  <c r="CP143" i="13"/>
  <c r="CM3" i="13"/>
  <c r="CL2" i="13"/>
  <c r="CQ50" i="13"/>
  <c r="CP58" i="13"/>
  <c r="CS183" i="13"/>
  <c r="CR192" i="13"/>
  <c r="CR168" i="13"/>
  <c r="CS195" i="13"/>
  <c r="CR205" i="13"/>
  <c r="CP130" i="13"/>
  <c r="CO140" i="13"/>
  <c r="CQ108" i="13"/>
  <c r="CP114" i="13"/>
  <c r="CP170" i="13" l="1"/>
  <c r="CO179" i="13"/>
  <c r="CQ114" i="13"/>
  <c r="CR108" i="13"/>
  <c r="CS205" i="13"/>
  <c r="CT195" i="13"/>
  <c r="CS192" i="13"/>
  <c r="CT183" i="13"/>
  <c r="CN3" i="13"/>
  <c r="CM2" i="13"/>
  <c r="CS168" i="13"/>
  <c r="CQ143" i="13"/>
  <c r="CP153" i="13"/>
  <c r="CR79" i="13"/>
  <c r="CQ86" i="13"/>
  <c r="CQ130" i="13"/>
  <c r="CP140" i="13"/>
  <c r="CQ58" i="13"/>
  <c r="CR50" i="13"/>
  <c r="CP166" i="13"/>
  <c r="CQ157" i="13"/>
  <c r="CS127" i="13"/>
  <c r="CT117" i="13"/>
  <c r="CQ170" i="13" l="1"/>
  <c r="CP179" i="13"/>
  <c r="CR157" i="13"/>
  <c r="CQ166" i="13"/>
  <c r="CT205" i="13"/>
  <c r="CU195" i="13"/>
  <c r="CQ140" i="13"/>
  <c r="CR130" i="13"/>
  <c r="CR143" i="13"/>
  <c r="CQ153" i="13"/>
  <c r="CN2" i="13"/>
  <c r="CO3" i="13"/>
  <c r="CT127" i="13"/>
  <c r="CU117" i="13"/>
  <c r="CS50" i="13"/>
  <c r="CR58" i="13"/>
  <c r="CT168" i="13"/>
  <c r="CU183" i="13"/>
  <c r="CT192" i="13"/>
  <c r="CR114" i="13"/>
  <c r="CS108" i="13"/>
  <c r="CS79" i="13"/>
  <c r="CR86" i="13"/>
  <c r="CR170" i="13" l="1"/>
  <c r="CQ179" i="13"/>
  <c r="CT79" i="13"/>
  <c r="CS86" i="13"/>
  <c r="CV183" i="13"/>
  <c r="CU192" i="13"/>
  <c r="CT50" i="13"/>
  <c r="CS58" i="13"/>
  <c r="CS157" i="13"/>
  <c r="CR166" i="13"/>
  <c r="CT108" i="13"/>
  <c r="CS114" i="13"/>
  <c r="CU127" i="13"/>
  <c r="CV117" i="13"/>
  <c r="CU205" i="13"/>
  <c r="CV195" i="13"/>
  <c r="CU168" i="13"/>
  <c r="CR153" i="13"/>
  <c r="CS143" i="13"/>
  <c r="CP3" i="13"/>
  <c r="CO2" i="13"/>
  <c r="CR140" i="13"/>
  <c r="CS130" i="13"/>
  <c r="CS170" i="13" l="1"/>
  <c r="CR179" i="13"/>
  <c r="CU108" i="13"/>
  <c r="CT114" i="13"/>
  <c r="CU50" i="13"/>
  <c r="CT58" i="13"/>
  <c r="CT86" i="13"/>
  <c r="CU79" i="13"/>
  <c r="CV127" i="13"/>
  <c r="CW117" i="13"/>
  <c r="CQ3" i="13"/>
  <c r="CP2" i="13"/>
  <c r="CV168" i="13"/>
  <c r="CS166" i="13"/>
  <c r="CT157" i="13"/>
  <c r="CW183" i="13"/>
  <c r="CV192" i="13"/>
  <c r="CT130" i="13"/>
  <c r="CS140" i="13"/>
  <c r="CS153" i="13"/>
  <c r="CT143" i="13"/>
  <c r="CW195" i="13"/>
  <c r="CV205" i="13"/>
  <c r="CT170" i="13" l="1"/>
  <c r="CS179" i="13"/>
  <c r="CT153" i="13"/>
  <c r="CU143" i="13"/>
  <c r="CW168" i="13"/>
  <c r="CW127" i="13"/>
  <c r="CX117" i="13"/>
  <c r="CW192" i="13"/>
  <c r="CX183" i="13"/>
  <c r="CV50" i="13"/>
  <c r="CU58" i="13"/>
  <c r="CT166" i="13"/>
  <c r="CU157" i="13"/>
  <c r="CV79" i="13"/>
  <c r="CU86" i="13"/>
  <c r="CX195" i="13"/>
  <c r="CW205" i="13"/>
  <c r="CU130" i="13"/>
  <c r="CT140" i="13"/>
  <c r="CR3" i="13"/>
  <c r="CQ2" i="13"/>
  <c r="CU114" i="13"/>
  <c r="CV108" i="13"/>
  <c r="CU170" i="13" l="1"/>
  <c r="CT179" i="13"/>
  <c r="CW79" i="13"/>
  <c r="CV86" i="13"/>
  <c r="CW50" i="13"/>
  <c r="CV58" i="13"/>
  <c r="CU166" i="13"/>
  <c r="CV157" i="13"/>
  <c r="CX192" i="13"/>
  <c r="CY183" i="13"/>
  <c r="CY192" i="13" s="1"/>
  <c r="CX168" i="13"/>
  <c r="CX205" i="13"/>
  <c r="CY195" i="13"/>
  <c r="CY205" i="13" s="1"/>
  <c r="CS3" i="13"/>
  <c r="CR2" i="13"/>
  <c r="CW108" i="13"/>
  <c r="CV114" i="13"/>
  <c r="CX127" i="13"/>
  <c r="CY117" i="13"/>
  <c r="CY127" i="13" s="1"/>
  <c r="CU153" i="13"/>
  <c r="CV143" i="13"/>
  <c r="CU140" i="13"/>
  <c r="CV130" i="13"/>
  <c r="CV170" i="13" l="1"/>
  <c r="CU179" i="13"/>
  <c r="CT3" i="13"/>
  <c r="CS2" i="13"/>
  <c r="CY168" i="13"/>
  <c r="CX79" i="13"/>
  <c r="CW86" i="13"/>
  <c r="CV153" i="13"/>
  <c r="CW143" i="13"/>
  <c r="CX108" i="13"/>
  <c r="CW114" i="13"/>
  <c r="CX50" i="13"/>
  <c r="CW58" i="13"/>
  <c r="CW130" i="13"/>
  <c r="CV140" i="13"/>
  <c r="CW157" i="13"/>
  <c r="CV166" i="13"/>
  <c r="CW170" i="13" l="1"/>
  <c r="CV179" i="13"/>
  <c r="CY108" i="13"/>
  <c r="CY114" i="13" s="1"/>
  <c r="CX114" i="13"/>
  <c r="CU3" i="13"/>
  <c r="CT2" i="13"/>
  <c r="CW153" i="13"/>
  <c r="CX143" i="13"/>
  <c r="CW166" i="13"/>
  <c r="CX157" i="13"/>
  <c r="CY50" i="13"/>
  <c r="CY58" i="13" s="1"/>
  <c r="CX58" i="13"/>
  <c r="CX130" i="13"/>
  <c r="CW140" i="13"/>
  <c r="CX86" i="13"/>
  <c r="CY79" i="13"/>
  <c r="CY86" i="13" s="1"/>
  <c r="CX170" i="13" l="1"/>
  <c r="CW179" i="13"/>
  <c r="CX166" i="13"/>
  <c r="CY157" i="13"/>
  <c r="CY166" i="13" s="1"/>
  <c r="CY130" i="13"/>
  <c r="CY140" i="13" s="1"/>
  <c r="CX140" i="13"/>
  <c r="CV3" i="13"/>
  <c r="CU2" i="13"/>
  <c r="CY143" i="13"/>
  <c r="CY153" i="13" s="1"/>
  <c r="CX153" i="13"/>
  <c r="CY170" i="13" l="1"/>
  <c r="CY179" i="13" s="1"/>
  <c r="CX179" i="13"/>
  <c r="CW3" i="13"/>
  <c r="CV2" i="13"/>
  <c r="CX3" i="13" l="1"/>
  <c r="CW2" i="13"/>
  <c r="CY3" i="13" l="1"/>
  <c r="CX2" i="13"/>
  <c r="CY2" i="13" l="1"/>
  <c r="CZ3" i="13"/>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J128" i="13" l="1"/>
  <c r="J245" i="13"/>
  <c r="N59" i="13"/>
  <c r="M87" i="13"/>
  <c r="M154" i="13"/>
  <c r="K20" i="13"/>
  <c r="M312" i="13"/>
  <c r="O219" i="13"/>
  <c r="K59" i="13"/>
  <c r="L245" i="13"/>
  <c r="L286" i="13"/>
  <c r="K167" i="13"/>
  <c r="O20" i="13"/>
  <c r="N46" i="13"/>
  <c r="K193" i="13"/>
  <c r="O260" i="13"/>
  <c r="O46" i="13"/>
  <c r="K115" i="13"/>
  <c r="L154" i="13"/>
  <c r="N325" i="13"/>
  <c r="N20" i="13"/>
  <c r="L273" i="13"/>
  <c r="M33" i="13"/>
  <c r="K245" i="13"/>
  <c r="N7" i="13"/>
  <c r="L193" i="13"/>
  <c r="J232" i="13"/>
  <c r="O245" i="13"/>
  <c r="N299" i="13"/>
  <c r="K273" i="13"/>
  <c r="J167" i="13"/>
  <c r="J219" i="13"/>
  <c r="L7" i="13"/>
  <c r="L325" i="13"/>
  <c r="K312" i="13"/>
  <c r="L141" i="13"/>
  <c r="J7" i="13"/>
  <c r="L102" i="13"/>
  <c r="J260" i="13"/>
  <c r="M193" i="13"/>
  <c r="J154" i="13"/>
  <c r="L260" i="13"/>
  <c r="J74" i="13"/>
  <c r="O193" i="13"/>
  <c r="L206" i="13"/>
  <c r="N286" i="13"/>
  <c r="N128" i="13"/>
  <c r="K141" i="13"/>
  <c r="M273" i="13"/>
  <c r="O7" i="13"/>
  <c r="J87" i="13"/>
  <c r="L312" i="13"/>
  <c r="K102" i="13"/>
  <c r="O59" i="13"/>
  <c r="N102" i="13"/>
  <c r="N154" i="13"/>
  <c r="M206" i="13"/>
  <c r="J325" i="13"/>
  <c r="L128" i="13"/>
  <c r="J102" i="13"/>
  <c r="L232" i="13"/>
  <c r="M219" i="13"/>
  <c r="L74" i="13"/>
  <c r="M46" i="13"/>
  <c r="L33" i="13"/>
  <c r="J20" i="13"/>
  <c r="J312" i="13"/>
  <c r="Q312" i="13" s="1"/>
  <c r="K154" i="13"/>
  <c r="L46" i="13"/>
  <c r="L219" i="13"/>
  <c r="K286" i="13"/>
  <c r="N206" i="13"/>
  <c r="K180" i="13"/>
  <c r="J286" i="13"/>
  <c r="J115" i="13"/>
  <c r="M325" i="13"/>
  <c r="O141" i="13"/>
  <c r="O312" i="13"/>
  <c r="J46" i="13"/>
  <c r="M167" i="13"/>
  <c r="N33" i="13"/>
  <c r="M286" i="13"/>
  <c r="O206" i="13"/>
  <c r="K7" i="13"/>
  <c r="N219" i="13"/>
  <c r="L299" i="13"/>
  <c r="O115" i="13"/>
  <c r="M7" i="13"/>
  <c r="O102" i="13"/>
  <c r="N312" i="13"/>
  <c r="O167" i="13"/>
  <c r="K232" i="13"/>
  <c r="L59" i="13"/>
  <c r="M74" i="13"/>
  <c r="K325" i="13"/>
  <c r="J180" i="13"/>
  <c r="K206" i="13"/>
  <c r="N115" i="13"/>
  <c r="J59" i="13"/>
  <c r="L115" i="13"/>
  <c r="M102" i="13"/>
  <c r="J33" i="13"/>
  <c r="O286" i="13"/>
  <c r="O87" i="13"/>
  <c r="O128" i="13"/>
  <c r="N232" i="13"/>
  <c r="J273" i="13"/>
  <c r="Q273" i="13" s="1"/>
  <c r="N260" i="13"/>
  <c r="J193" i="13"/>
  <c r="L180" i="13"/>
  <c r="M128" i="13"/>
  <c r="M245" i="13"/>
  <c r="K46" i="13"/>
  <c r="P46" i="13" s="1"/>
  <c r="R46" i="13" s="1"/>
  <c r="O299" i="13"/>
  <c r="K260" i="13"/>
  <c r="M180" i="13"/>
  <c r="J299" i="13"/>
  <c r="J206" i="13"/>
  <c r="L20" i="13"/>
  <c r="L87" i="13"/>
  <c r="N245" i="13"/>
  <c r="L167" i="13"/>
  <c r="O33" i="13"/>
  <c r="M141" i="13"/>
  <c r="O232" i="13"/>
  <c r="K219" i="13"/>
  <c r="M232" i="13"/>
  <c r="N180" i="13"/>
  <c r="N141" i="13"/>
  <c r="J141" i="13"/>
  <c r="O154" i="13"/>
  <c r="N193" i="13"/>
  <c r="N74" i="13"/>
  <c r="M20" i="13"/>
  <c r="K33" i="13"/>
  <c r="N167" i="13"/>
  <c r="N273" i="13"/>
  <c r="K299" i="13"/>
  <c r="O180" i="13"/>
  <c r="O74" i="13"/>
  <c r="O325" i="13"/>
  <c r="M115" i="13"/>
  <c r="O273" i="13"/>
  <c r="K128" i="13"/>
  <c r="M59" i="13"/>
  <c r="M260" i="13"/>
  <c r="K74" i="13"/>
  <c r="N87" i="13"/>
  <c r="M299" i="13"/>
  <c r="K87" i="13"/>
  <c r="P128" i="13" l="1"/>
  <c r="R128" i="13" s="1"/>
  <c r="P33" i="13"/>
  <c r="R33" i="13" s="1"/>
  <c r="P74" i="13"/>
  <c r="R74" i="13" s="1"/>
  <c r="P87" i="13"/>
  <c r="R87" i="13" s="1"/>
  <c r="Q141" i="13"/>
  <c r="P219" i="13"/>
  <c r="R219" i="13" s="1"/>
  <c r="Q206" i="13"/>
  <c r="Q193" i="13"/>
  <c r="P206" i="13"/>
  <c r="Q180" i="13"/>
  <c r="P232" i="13"/>
  <c r="R232" i="13" s="1"/>
  <c r="P7" i="13"/>
  <c r="R7" i="13" s="1"/>
  <c r="P154" i="13"/>
  <c r="R154" i="13" s="1"/>
  <c r="Q102" i="13"/>
  <c r="P141" i="13"/>
  <c r="R141" i="13" s="1"/>
  <c r="Q219" i="13"/>
  <c r="P245" i="13"/>
  <c r="R245" i="13" s="1"/>
  <c r="P167" i="13"/>
  <c r="R167" i="13" s="1"/>
  <c r="P260" i="13"/>
  <c r="R260" i="13" s="1"/>
  <c r="Q59" i="13"/>
  <c r="P325" i="13"/>
  <c r="R325" i="13" s="1"/>
  <c r="Q46" i="13"/>
  <c r="Q115" i="13"/>
  <c r="P286" i="13"/>
  <c r="R286" i="13" s="1"/>
  <c r="Q87" i="13"/>
  <c r="Q74" i="13"/>
  <c r="Q260" i="13"/>
  <c r="P312" i="13"/>
  <c r="R312" i="13" s="1"/>
  <c r="Q167" i="13"/>
  <c r="Q232" i="13"/>
  <c r="P193" i="13"/>
  <c r="R193" i="13" s="1"/>
  <c r="P299" i="13"/>
  <c r="R299" i="13" s="1"/>
  <c r="Q33" i="13"/>
  <c r="Q286" i="13"/>
  <c r="Q20" i="13"/>
  <c r="Q325" i="13"/>
  <c r="P273" i="13"/>
  <c r="R273" i="13" s="1"/>
  <c r="P115" i="13"/>
  <c r="R115" i="13" s="1"/>
  <c r="P20" i="13"/>
  <c r="R20" i="13" s="1"/>
  <c r="Q245" i="13"/>
  <c r="Q299" i="13"/>
  <c r="R206" i="13"/>
  <c r="P180" i="13"/>
  <c r="R180" i="13" s="1"/>
  <c r="P102" i="13"/>
  <c r="R102" i="13" s="1"/>
  <c r="Q154" i="13"/>
  <c r="Q7" i="13"/>
  <c r="P59" i="13"/>
  <c r="R59" i="13" s="1"/>
  <c r="Q128" i="13"/>
  <c r="V11" i="12" l="1"/>
  <c r="Q14" i="12"/>
  <c r="V15" i="12"/>
  <c r="Q15" i="12"/>
  <c r="T15" i="12" s="1"/>
  <c r="N15" i="12"/>
  <c r="V14" i="12"/>
  <c r="T14" i="12"/>
  <c r="N14" i="12"/>
  <c r="V13" i="12"/>
  <c r="Q13" i="12"/>
  <c r="T13" i="12" s="1"/>
  <c r="N13" i="12"/>
  <c r="V12" i="12"/>
  <c r="Q12" i="12"/>
  <c r="T12" i="12" s="1"/>
  <c r="N12" i="12"/>
  <c r="Q11" i="12"/>
  <c r="T11" i="12" s="1"/>
  <c r="N11" i="12"/>
  <c r="V10" i="12"/>
  <c r="Q10" i="12"/>
  <c r="T10" i="12" s="1"/>
  <c r="N10" i="12"/>
  <c r="V9" i="12"/>
  <c r="Q9" i="12"/>
  <c r="T9" i="12" s="1"/>
  <c r="N9" i="12"/>
  <c r="V8" i="12"/>
  <c r="Q8" i="12"/>
  <c r="T8" i="12" s="1"/>
  <c r="N8" i="12"/>
  <c r="V7" i="12"/>
  <c r="Q7" i="12"/>
  <c r="T7" i="12" s="1"/>
  <c r="N7" i="12"/>
  <c r="I8" i="11" l="1"/>
  <c r="K8" i="11"/>
  <c r="J8" i="11"/>
  <c r="H57" i="5" l="1"/>
  <c r="M42" i="4" l="1"/>
  <c r="N42" i="4"/>
  <c r="O42" i="4"/>
  <c r="P42" i="4"/>
  <c r="Q42" i="4"/>
  <c r="R42" i="4"/>
  <c r="S42" i="4"/>
  <c r="T42" i="4"/>
  <c r="U42" i="4"/>
  <c r="V42" i="4"/>
  <c r="W42" i="4"/>
  <c r="X42" i="4"/>
  <c r="Y42" i="4"/>
  <c r="Z42" i="4"/>
  <c r="AA42" i="4"/>
  <c r="AB42" i="4"/>
  <c r="AC42" i="4"/>
  <c r="AD42" i="4"/>
  <c r="AE42" i="4"/>
  <c r="AF42" i="4"/>
  <c r="AG42" i="4"/>
  <c r="AH42" i="4"/>
  <c r="AI42" i="4"/>
  <c r="AJ42" i="4"/>
  <c r="L42" i="4"/>
  <c r="K42" i="4"/>
  <c r="J42" i="4"/>
  <c r="I42" i="4"/>
  <c r="H42" i="4"/>
  <c r="M3" i="9" l="1"/>
  <c r="N3" i="9"/>
  <c r="O3" i="9"/>
  <c r="P3" i="9"/>
  <c r="Q3" i="9"/>
  <c r="R3" i="9"/>
  <c r="S3" i="9"/>
  <c r="T3" i="9"/>
  <c r="U3" i="9"/>
  <c r="V3" i="9"/>
  <c r="W3" i="9"/>
  <c r="X3" i="9"/>
  <c r="Y3" i="9"/>
  <c r="Z3" i="9"/>
  <c r="AA3" i="9"/>
  <c r="AB3" i="9"/>
  <c r="AC3" i="9"/>
  <c r="AD3" i="9"/>
  <c r="AE3" i="9"/>
  <c r="AF3" i="9"/>
  <c r="AG3" i="9"/>
  <c r="AH3" i="9"/>
  <c r="AI3" i="9"/>
  <c r="AJ3" i="9"/>
  <c r="L3" i="9"/>
  <c r="K3" i="9"/>
  <c r="J3" i="9"/>
  <c r="I3" i="9"/>
  <c r="H3" i="9"/>
  <c r="L5" i="8"/>
  <c r="H5" i="8"/>
  <c r="H27" i="8" l="1"/>
  <c r="H51" i="5" l="1"/>
  <c r="A4" i="2" l="1"/>
  <c r="A3" i="2"/>
  <c r="L56" i="5" l="1"/>
  <c r="K56" i="5"/>
  <c r="M56" i="5"/>
  <c r="P56" i="5"/>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9"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5" i="8"/>
  <c r="C85" i="8"/>
  <c r="D84" i="8"/>
  <c r="C84" i="8"/>
  <c r="D83" i="8"/>
  <c r="C83" i="8"/>
  <c r="D82" i="8"/>
  <c r="C82" i="8"/>
  <c r="D81" i="8"/>
  <c r="C81"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53" i="4"/>
  <c r="D53" i="4"/>
  <c r="E52" i="4"/>
  <c r="D52" i="4"/>
  <c r="E51" i="4"/>
  <c r="D51" i="4"/>
  <c r="E50" i="4"/>
  <c r="D50" i="4"/>
  <c r="E49" i="4"/>
  <c r="D49"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D9" i="2"/>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H56" i="10"/>
  <c r="H51" i="10"/>
  <c r="I41" i="10"/>
  <c r="H57" i="10"/>
  <c r="AJ77" i="8"/>
  <c r="AJ34" i="10" s="1"/>
  <c r="AI77" i="8"/>
  <c r="AI34" i="10" s="1"/>
  <c r="AH77" i="8"/>
  <c r="AH34" i="10" s="1"/>
  <c r="AG77" i="8"/>
  <c r="AG34" i="10" s="1"/>
  <c r="AF77" i="8"/>
  <c r="AF34" i="10" s="1"/>
  <c r="AE77" i="8"/>
  <c r="AE34" i="10" s="1"/>
  <c r="AD77" i="8"/>
  <c r="AD34" i="10" s="1"/>
  <c r="AC77" i="8"/>
  <c r="AC34" i="10" s="1"/>
  <c r="AB77" i="8"/>
  <c r="AB34" i="10" s="1"/>
  <c r="AA77" i="8"/>
  <c r="AA34" i="10" s="1"/>
  <c r="Z77" i="8"/>
  <c r="Z34" i="10" s="1"/>
  <c r="Y77" i="8"/>
  <c r="Y34" i="10" s="1"/>
  <c r="X77" i="8"/>
  <c r="X34" i="10" s="1"/>
  <c r="W77" i="8"/>
  <c r="W34" i="10" s="1"/>
  <c r="V77" i="8"/>
  <c r="V34" i="10" s="1"/>
  <c r="U77" i="8"/>
  <c r="U34" i="10" s="1"/>
  <c r="T77" i="8"/>
  <c r="T34" i="10" s="1"/>
  <c r="S77" i="8"/>
  <c r="S34" i="10" s="1"/>
  <c r="R77" i="8"/>
  <c r="R34" i="10" s="1"/>
  <c r="Q77" i="8"/>
  <c r="Q34" i="10" s="1"/>
  <c r="P77" i="8"/>
  <c r="P34" i="10" s="1"/>
  <c r="O77" i="8"/>
  <c r="O34" i="10" s="1"/>
  <c r="N77" i="8"/>
  <c r="N34" i="10" s="1"/>
  <c r="M77" i="8"/>
  <c r="M34" i="10" s="1"/>
  <c r="L77" i="8"/>
  <c r="L34" i="10" s="1"/>
  <c r="K77" i="8"/>
  <c r="K34" i="10" s="1"/>
  <c r="J77" i="8"/>
  <c r="J34" i="10" s="1"/>
  <c r="I77" i="8"/>
  <c r="I34" i="10" s="1"/>
  <c r="H77" i="8"/>
  <c r="H34" i="10" s="1"/>
  <c r="AJ74" i="8"/>
  <c r="AJ33" i="10" s="1"/>
  <c r="AI74" i="8"/>
  <c r="AI33" i="10" s="1"/>
  <c r="AH74" i="8"/>
  <c r="AH33" i="10" s="1"/>
  <c r="AG74" i="8"/>
  <c r="AG33" i="10" s="1"/>
  <c r="AF74" i="8"/>
  <c r="AF33" i="10" s="1"/>
  <c r="AE74" i="8"/>
  <c r="AE33" i="10" s="1"/>
  <c r="AD74" i="8"/>
  <c r="AD33" i="10" s="1"/>
  <c r="AC74" i="8"/>
  <c r="AC33" i="10" s="1"/>
  <c r="AB74" i="8"/>
  <c r="AB33" i="10" s="1"/>
  <c r="AA74" i="8"/>
  <c r="AA33" i="10" s="1"/>
  <c r="Z74" i="8"/>
  <c r="Z33" i="10" s="1"/>
  <c r="Y74" i="8"/>
  <c r="Y33" i="10" s="1"/>
  <c r="X74" i="8"/>
  <c r="X33" i="10" s="1"/>
  <c r="W74" i="8"/>
  <c r="W33" i="10" s="1"/>
  <c r="V74" i="8"/>
  <c r="V33" i="10" s="1"/>
  <c r="U74" i="8"/>
  <c r="U33" i="10" s="1"/>
  <c r="T74" i="8"/>
  <c r="T33" i="10" s="1"/>
  <c r="S74" i="8"/>
  <c r="S33" i="10" s="1"/>
  <c r="R74" i="8"/>
  <c r="R33" i="10" s="1"/>
  <c r="Q74" i="8"/>
  <c r="Q33" i="10" s="1"/>
  <c r="P74" i="8"/>
  <c r="P33" i="10" s="1"/>
  <c r="O74" i="8"/>
  <c r="O33" i="10" s="1"/>
  <c r="N74" i="8"/>
  <c r="N33" i="10" s="1"/>
  <c r="M74" i="8"/>
  <c r="M33" i="10" s="1"/>
  <c r="L74" i="8"/>
  <c r="L33" i="10" s="1"/>
  <c r="K74" i="8"/>
  <c r="K33" i="10" s="1"/>
  <c r="J74" i="8"/>
  <c r="J33" i="10" s="1"/>
  <c r="I74" i="8"/>
  <c r="I33" i="10" s="1"/>
  <c r="H74" i="8"/>
  <c r="H33" i="10" s="1"/>
  <c r="AJ71" i="8"/>
  <c r="AJ32" i="10" s="1"/>
  <c r="AI71" i="8"/>
  <c r="AI32" i="10" s="1"/>
  <c r="AH71" i="8"/>
  <c r="AH32" i="10" s="1"/>
  <c r="AG71" i="8"/>
  <c r="AG32" i="10" s="1"/>
  <c r="AF71" i="8"/>
  <c r="AF32" i="10" s="1"/>
  <c r="AE71" i="8"/>
  <c r="AE32" i="10" s="1"/>
  <c r="AD71" i="8"/>
  <c r="AD32" i="10" s="1"/>
  <c r="AC71" i="8"/>
  <c r="AC32" i="10" s="1"/>
  <c r="AB71" i="8"/>
  <c r="AB32" i="10" s="1"/>
  <c r="AA71" i="8"/>
  <c r="AA32" i="10" s="1"/>
  <c r="Z71" i="8"/>
  <c r="Z32" i="10" s="1"/>
  <c r="Y71" i="8"/>
  <c r="Y32" i="10" s="1"/>
  <c r="X71" i="8"/>
  <c r="X32" i="10" s="1"/>
  <c r="W71" i="8"/>
  <c r="W32" i="10" s="1"/>
  <c r="V71" i="8"/>
  <c r="V32" i="10" s="1"/>
  <c r="U71" i="8"/>
  <c r="U32" i="10" s="1"/>
  <c r="T71" i="8"/>
  <c r="T32" i="10" s="1"/>
  <c r="S71" i="8"/>
  <c r="S32" i="10" s="1"/>
  <c r="R71" i="8"/>
  <c r="R32" i="10" s="1"/>
  <c r="Q71" i="8"/>
  <c r="Q32" i="10" s="1"/>
  <c r="P71" i="8"/>
  <c r="P32" i="10" s="1"/>
  <c r="O71" i="8"/>
  <c r="O32" i="10" s="1"/>
  <c r="N71" i="8"/>
  <c r="N32" i="10" s="1"/>
  <c r="M71" i="8"/>
  <c r="M32" i="10" s="1"/>
  <c r="L71" i="8"/>
  <c r="L32" i="10" s="1"/>
  <c r="K71" i="8"/>
  <c r="K32" i="10" s="1"/>
  <c r="J71" i="8"/>
  <c r="J32" i="10" s="1"/>
  <c r="I71" i="8"/>
  <c r="I32" i="10" s="1"/>
  <c r="H71" i="8"/>
  <c r="H32" i="10" s="1"/>
  <c r="AJ68" i="8"/>
  <c r="AJ31" i="10" s="1"/>
  <c r="AI68" i="8"/>
  <c r="AI31" i="10" s="1"/>
  <c r="AH68" i="8"/>
  <c r="AH31" i="10" s="1"/>
  <c r="AG68" i="8"/>
  <c r="AG31" i="10" s="1"/>
  <c r="AF68" i="8"/>
  <c r="AF31" i="10" s="1"/>
  <c r="AE68" i="8"/>
  <c r="AE31" i="10" s="1"/>
  <c r="AD68" i="8"/>
  <c r="AD31" i="10" s="1"/>
  <c r="AC68" i="8"/>
  <c r="AC31" i="10" s="1"/>
  <c r="AB68" i="8"/>
  <c r="AB31" i="10" s="1"/>
  <c r="AA68" i="8"/>
  <c r="AA31" i="10" s="1"/>
  <c r="Z68" i="8"/>
  <c r="Z31" i="10" s="1"/>
  <c r="Y68" i="8"/>
  <c r="Y31" i="10" s="1"/>
  <c r="X68" i="8"/>
  <c r="X31" i="10" s="1"/>
  <c r="W68" i="8"/>
  <c r="W31" i="10" s="1"/>
  <c r="V68" i="8"/>
  <c r="V31" i="10" s="1"/>
  <c r="U68" i="8"/>
  <c r="U31" i="10" s="1"/>
  <c r="T68" i="8"/>
  <c r="T31" i="10" s="1"/>
  <c r="S68" i="8"/>
  <c r="S31" i="10" s="1"/>
  <c r="R68" i="8"/>
  <c r="R31" i="10" s="1"/>
  <c r="Q68" i="8"/>
  <c r="Q31" i="10" s="1"/>
  <c r="P68" i="8"/>
  <c r="P31" i="10" s="1"/>
  <c r="O68" i="8"/>
  <c r="O31" i="10" s="1"/>
  <c r="N68" i="8"/>
  <c r="N31" i="10" s="1"/>
  <c r="M68" i="8"/>
  <c r="M31" i="10" s="1"/>
  <c r="L68" i="8"/>
  <c r="L31" i="10" s="1"/>
  <c r="K68" i="8"/>
  <c r="K31" i="10" s="1"/>
  <c r="J68" i="8"/>
  <c r="J31" i="10" s="1"/>
  <c r="I68" i="8"/>
  <c r="I31" i="10" s="1"/>
  <c r="H68" i="8"/>
  <c r="H31" i="10" s="1"/>
  <c r="AJ65" i="8"/>
  <c r="AJ30" i="10" s="1"/>
  <c r="AI65" i="8"/>
  <c r="AI30" i="10" s="1"/>
  <c r="AH65" i="8"/>
  <c r="AH30" i="10" s="1"/>
  <c r="AG65" i="8"/>
  <c r="AG30" i="10" s="1"/>
  <c r="AF65" i="8"/>
  <c r="AF30" i="10" s="1"/>
  <c r="AE65" i="8"/>
  <c r="AE30" i="10" s="1"/>
  <c r="AD65" i="8"/>
  <c r="AD30" i="10" s="1"/>
  <c r="AC65" i="8"/>
  <c r="AC30" i="10" s="1"/>
  <c r="AB65" i="8"/>
  <c r="AB30" i="10" s="1"/>
  <c r="AA65" i="8"/>
  <c r="AA30" i="10" s="1"/>
  <c r="Z65" i="8"/>
  <c r="Z30" i="10" s="1"/>
  <c r="Y65" i="8"/>
  <c r="Y30" i="10" s="1"/>
  <c r="X65" i="8"/>
  <c r="X30" i="10" s="1"/>
  <c r="W65" i="8"/>
  <c r="W30" i="10" s="1"/>
  <c r="V65" i="8"/>
  <c r="V30" i="10" s="1"/>
  <c r="U65" i="8"/>
  <c r="U30" i="10" s="1"/>
  <c r="T65" i="8"/>
  <c r="T30" i="10" s="1"/>
  <c r="S65" i="8"/>
  <c r="S30" i="10" s="1"/>
  <c r="R65" i="8"/>
  <c r="R30" i="10" s="1"/>
  <c r="Q65" i="8"/>
  <c r="Q30" i="10" s="1"/>
  <c r="P65" i="8"/>
  <c r="P30" i="10" s="1"/>
  <c r="O65" i="8"/>
  <c r="O30" i="10" s="1"/>
  <c r="N65" i="8"/>
  <c r="N30" i="10" s="1"/>
  <c r="M65" i="8"/>
  <c r="M30" i="10" s="1"/>
  <c r="L65" i="8"/>
  <c r="L30" i="10" s="1"/>
  <c r="K65" i="8"/>
  <c r="K30" i="10" s="1"/>
  <c r="J65" i="8"/>
  <c r="J30" i="10" s="1"/>
  <c r="I65" i="8"/>
  <c r="I30" i="10" s="1"/>
  <c r="H65" i="8"/>
  <c r="H30" i="10" s="1"/>
  <c r="AJ62" i="8"/>
  <c r="AJ28" i="10" s="1"/>
  <c r="AI62" i="8"/>
  <c r="AI28" i="10" s="1"/>
  <c r="AH62" i="8"/>
  <c r="AH28" i="10" s="1"/>
  <c r="AG62" i="8"/>
  <c r="AG28" i="10" s="1"/>
  <c r="AF62" i="8"/>
  <c r="AF28" i="10" s="1"/>
  <c r="AE62" i="8"/>
  <c r="AE28" i="10" s="1"/>
  <c r="AD62" i="8"/>
  <c r="AD28" i="10" s="1"/>
  <c r="AC62" i="8"/>
  <c r="AC28" i="10" s="1"/>
  <c r="AB62" i="8"/>
  <c r="AB28" i="10" s="1"/>
  <c r="AA62" i="8"/>
  <c r="AA28" i="10" s="1"/>
  <c r="Z62" i="8"/>
  <c r="Z28" i="10" s="1"/>
  <c r="Y62" i="8"/>
  <c r="Y28" i="10" s="1"/>
  <c r="X62" i="8"/>
  <c r="X28" i="10" s="1"/>
  <c r="W62" i="8"/>
  <c r="W28" i="10" s="1"/>
  <c r="V62" i="8"/>
  <c r="V28" i="10" s="1"/>
  <c r="U62" i="8"/>
  <c r="U28" i="10" s="1"/>
  <c r="T62" i="8"/>
  <c r="T28" i="10" s="1"/>
  <c r="S62" i="8"/>
  <c r="S28" i="10" s="1"/>
  <c r="R62" i="8"/>
  <c r="R28" i="10" s="1"/>
  <c r="Q62" i="8"/>
  <c r="Q28" i="10" s="1"/>
  <c r="P62" i="8"/>
  <c r="P28" i="10" s="1"/>
  <c r="O62" i="8"/>
  <c r="O28" i="10" s="1"/>
  <c r="N62" i="8"/>
  <c r="N28" i="10" s="1"/>
  <c r="M62" i="8"/>
  <c r="M28" i="10" s="1"/>
  <c r="L62" i="8"/>
  <c r="L28" i="10" s="1"/>
  <c r="K62" i="8"/>
  <c r="K28" i="10" s="1"/>
  <c r="J62" i="8"/>
  <c r="J28" i="10" s="1"/>
  <c r="I62" i="8"/>
  <c r="I28" i="10" s="1"/>
  <c r="H62" i="8"/>
  <c r="H28" i="10" s="1"/>
  <c r="AJ57" i="8"/>
  <c r="AI57" i="8"/>
  <c r="AH57" i="8"/>
  <c r="AG57" i="8"/>
  <c r="AF57" i="8"/>
  <c r="AE57" i="8"/>
  <c r="AD57" i="8"/>
  <c r="AC57" i="8"/>
  <c r="AB57" i="8"/>
  <c r="AA57" i="8"/>
  <c r="Z57" i="8"/>
  <c r="Y57" i="8"/>
  <c r="X57" i="8"/>
  <c r="W57" i="8"/>
  <c r="V57" i="8"/>
  <c r="U57" i="8"/>
  <c r="T57" i="8"/>
  <c r="S57" i="8"/>
  <c r="R57" i="8"/>
  <c r="Q57" i="8"/>
  <c r="Q10" i="10" s="1"/>
  <c r="Q20" i="10" s="1"/>
  <c r="P57" i="8"/>
  <c r="O57" i="8"/>
  <c r="N57" i="8"/>
  <c r="M57" i="8"/>
  <c r="L57" i="8"/>
  <c r="K57" i="8"/>
  <c r="J57" i="8"/>
  <c r="I57" i="8"/>
  <c r="H57" i="8"/>
  <c r="AJ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AJ48" i="8"/>
  <c r="AI48" i="8"/>
  <c r="AI4" i="10" s="1"/>
  <c r="AH48" i="8"/>
  <c r="AG48" i="8"/>
  <c r="AF48" i="8"/>
  <c r="AF4" i="10" s="1"/>
  <c r="AE48" i="8"/>
  <c r="AE4" i="10" s="1"/>
  <c r="AD48" i="8"/>
  <c r="AC48" i="8"/>
  <c r="AB48" i="8"/>
  <c r="AB4" i="10" s="1"/>
  <c r="AA48" i="8"/>
  <c r="AA4" i="10" s="1"/>
  <c r="Z48" i="8"/>
  <c r="Y48" i="8"/>
  <c r="X48" i="8"/>
  <c r="X4" i="10" s="1"/>
  <c r="W48" i="8"/>
  <c r="W4" i="10" s="1"/>
  <c r="V48" i="8"/>
  <c r="U48" i="8"/>
  <c r="T48" i="8"/>
  <c r="S48" i="8"/>
  <c r="S4" i="10" s="1"/>
  <c r="R48" i="8"/>
  <c r="Q48" i="8"/>
  <c r="P48" i="8"/>
  <c r="P4" i="10" s="1"/>
  <c r="O48" i="8"/>
  <c r="O4" i="10" s="1"/>
  <c r="N48" i="8"/>
  <c r="M48" i="8"/>
  <c r="L48" i="8"/>
  <c r="L4" i="10" s="1"/>
  <c r="K48" i="8"/>
  <c r="K4" i="10" s="1"/>
  <c r="J48" i="8"/>
  <c r="I48" i="8"/>
  <c r="H48" i="8"/>
  <c r="AJ45" i="8"/>
  <c r="AJ3" i="10" s="1"/>
  <c r="AI45" i="8"/>
  <c r="AH45" i="8"/>
  <c r="AG45" i="8"/>
  <c r="AG3" i="10" s="1"/>
  <c r="AF45" i="8"/>
  <c r="AF3" i="10" s="1"/>
  <c r="AE45" i="8"/>
  <c r="AD45" i="8"/>
  <c r="AC45" i="8"/>
  <c r="AC3" i="10" s="1"/>
  <c r="AB45" i="8"/>
  <c r="AB3" i="10" s="1"/>
  <c r="AA45" i="8"/>
  <c r="Z45" i="8"/>
  <c r="Y45" i="8"/>
  <c r="Y3" i="10" s="1"/>
  <c r="X45" i="8"/>
  <c r="X3" i="10" s="1"/>
  <c r="W45" i="8"/>
  <c r="V45" i="8"/>
  <c r="U45" i="8"/>
  <c r="U3" i="10" s="1"/>
  <c r="T45" i="8"/>
  <c r="T3" i="10" s="1"/>
  <c r="S45" i="8"/>
  <c r="R45" i="8"/>
  <c r="Q45" i="8"/>
  <c r="Q3" i="10" s="1"/>
  <c r="P45" i="8"/>
  <c r="P3" i="10" s="1"/>
  <c r="O45" i="8"/>
  <c r="N45" i="8"/>
  <c r="M45" i="8"/>
  <c r="M3" i="10" s="1"/>
  <c r="L45" i="8"/>
  <c r="L3" i="10" s="1"/>
  <c r="K45" i="8"/>
  <c r="J45" i="8"/>
  <c r="I45" i="8"/>
  <c r="I3" i="10" s="1"/>
  <c r="I7" i="10" s="1"/>
  <c r="H45" i="8"/>
  <c r="H3" i="10" s="1"/>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AJ56" i="5"/>
  <c r="AI56" i="5"/>
  <c r="AH56" i="5"/>
  <c r="AG56" i="5"/>
  <c r="AF56" i="5"/>
  <c r="AE56" i="5"/>
  <c r="AD56" i="5"/>
  <c r="AC56" i="5"/>
  <c r="AB56" i="5"/>
  <c r="AA56" i="5"/>
  <c r="Z56" i="5"/>
  <c r="Y56" i="5"/>
  <c r="X56" i="5"/>
  <c r="W56" i="5"/>
  <c r="V56" i="5"/>
  <c r="U56" i="5"/>
  <c r="T56" i="5"/>
  <c r="S56" i="5"/>
  <c r="R56" i="5"/>
  <c r="Q56" i="5"/>
  <c r="O56" i="5"/>
  <c r="N56" i="5"/>
  <c r="J56" i="5"/>
  <c r="I56" i="5"/>
  <c r="H56" i="5"/>
  <c r="I41" i="5"/>
  <c r="I51" i="5" s="1"/>
  <c r="AJ36" i="5"/>
  <c r="AF16" i="2" s="1"/>
  <c r="AI36" i="5"/>
  <c r="AE16" i="2" s="1"/>
  <c r="AH36" i="5"/>
  <c r="AD16" i="2" s="1"/>
  <c r="AG36" i="5"/>
  <c r="AC16" i="2" s="1"/>
  <c r="AF36" i="5"/>
  <c r="AB16" i="2" s="1"/>
  <c r="AE36" i="5"/>
  <c r="AA16" i="2" s="1"/>
  <c r="AD36" i="5"/>
  <c r="Z16" i="2" s="1"/>
  <c r="AC36" i="5"/>
  <c r="Y16" i="2" s="1"/>
  <c r="AB36" i="5"/>
  <c r="X16" i="2" s="1"/>
  <c r="AA36" i="5"/>
  <c r="W16" i="2" s="1"/>
  <c r="Z36" i="5"/>
  <c r="V16" i="2" s="1"/>
  <c r="Y36" i="5"/>
  <c r="U16" i="2" s="1"/>
  <c r="X36" i="5"/>
  <c r="T16" i="2" s="1"/>
  <c r="W36" i="5"/>
  <c r="S16" i="2" s="1"/>
  <c r="V36" i="5"/>
  <c r="R16" i="2" s="1"/>
  <c r="U36" i="5"/>
  <c r="Q16" i="2" s="1"/>
  <c r="T36" i="5"/>
  <c r="P16" i="2" s="1"/>
  <c r="S36" i="5"/>
  <c r="O16" i="2" s="1"/>
  <c r="R36" i="5"/>
  <c r="N16" i="2" s="1"/>
  <c r="Q36" i="5"/>
  <c r="M16" i="2" s="1"/>
  <c r="P36" i="5"/>
  <c r="L16" i="2" s="1"/>
  <c r="O36" i="5"/>
  <c r="K16" i="2" s="1"/>
  <c r="N36" i="5"/>
  <c r="J16" i="2" s="1"/>
  <c r="M36" i="5"/>
  <c r="I16" i="2" s="1"/>
  <c r="L36" i="5"/>
  <c r="H16" i="2" s="1"/>
  <c r="K36" i="5"/>
  <c r="G16" i="2" s="1"/>
  <c r="J36" i="5"/>
  <c r="F16" i="2" s="1"/>
  <c r="I36" i="5"/>
  <c r="E16" i="2" s="1"/>
  <c r="H36" i="5"/>
  <c r="D16" i="2" s="1"/>
  <c r="AJ10" i="5"/>
  <c r="AI10" i="5"/>
  <c r="AH10" i="5"/>
  <c r="AG10" i="5"/>
  <c r="AF10" i="5"/>
  <c r="AF20" i="5" s="1"/>
  <c r="AE10" i="5"/>
  <c r="AE20" i="5" s="1"/>
  <c r="AD10" i="5"/>
  <c r="AC10" i="5"/>
  <c r="AB10" i="5"/>
  <c r="X10" i="2" s="1"/>
  <c r="AA10" i="5"/>
  <c r="AA20" i="5" s="1"/>
  <c r="Z10" i="5"/>
  <c r="Y10" i="5"/>
  <c r="X10" i="5"/>
  <c r="X20" i="5" s="1"/>
  <c r="W10" i="5"/>
  <c r="W20" i="5" s="1"/>
  <c r="V10" i="5"/>
  <c r="U10" i="5"/>
  <c r="Q10" i="2" s="1"/>
  <c r="T10" i="5"/>
  <c r="T20" i="5" s="1"/>
  <c r="S10" i="5"/>
  <c r="S20" i="5" s="1"/>
  <c r="R10" i="5"/>
  <c r="Q10" i="5"/>
  <c r="P10" i="5"/>
  <c r="P20" i="5" s="1"/>
  <c r="O10" i="5"/>
  <c r="O20" i="5" s="1"/>
  <c r="N10" i="5"/>
  <c r="M10" i="5"/>
  <c r="L10" i="5"/>
  <c r="L20" i="5" s="1"/>
  <c r="K10" i="5"/>
  <c r="K20" i="5" s="1"/>
  <c r="J10" i="5"/>
  <c r="I10" i="5"/>
  <c r="H10" i="5"/>
  <c r="AJ9" i="5"/>
  <c r="AI9" i="5"/>
  <c r="AH9" i="5"/>
  <c r="AG9" i="5"/>
  <c r="AF9" i="5"/>
  <c r="AF13" i="5" s="1"/>
  <c r="AE9" i="5"/>
  <c r="AD9" i="5"/>
  <c r="AC9" i="5"/>
  <c r="Y12" i="2" s="1"/>
  <c r="AB9" i="5"/>
  <c r="AB13" i="5" s="1"/>
  <c r="AA9" i="5"/>
  <c r="Z9" i="5"/>
  <c r="Y9" i="5"/>
  <c r="X9" i="5"/>
  <c r="X13" i="5" s="1"/>
  <c r="W9" i="5"/>
  <c r="V9" i="5"/>
  <c r="R12" i="2" s="1"/>
  <c r="U9" i="5"/>
  <c r="T9" i="5"/>
  <c r="T13" i="5" s="1"/>
  <c r="S9" i="5"/>
  <c r="R9" i="5"/>
  <c r="N12" i="2" s="1"/>
  <c r="Q9" i="5"/>
  <c r="P9" i="5"/>
  <c r="P13" i="5" s="1"/>
  <c r="O9" i="5"/>
  <c r="N9" i="5"/>
  <c r="M9" i="5"/>
  <c r="I12" i="2" s="1"/>
  <c r="L9" i="5"/>
  <c r="L13" i="5" s="1"/>
  <c r="K9" i="5"/>
  <c r="J9" i="5"/>
  <c r="I9" i="5"/>
  <c r="H9" i="5"/>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D14" i="2" s="1"/>
  <c r="AG7" i="5"/>
  <c r="AF7" i="5"/>
  <c r="AE7" i="5"/>
  <c r="AD7" i="5"/>
  <c r="AC7" i="5"/>
  <c r="AB7" i="5"/>
  <c r="AA7" i="5"/>
  <c r="Z7" i="5"/>
  <c r="Y7" i="5"/>
  <c r="X7" i="5"/>
  <c r="W7" i="5"/>
  <c r="S14" i="2" s="1"/>
  <c r="V7" i="5"/>
  <c r="R14" i="2" s="1"/>
  <c r="U7" i="5"/>
  <c r="T7" i="5"/>
  <c r="S7" i="5"/>
  <c r="R7" i="5"/>
  <c r="Q7" i="5"/>
  <c r="P7" i="5"/>
  <c r="O7" i="5"/>
  <c r="K14" i="2" s="1"/>
  <c r="N7" i="5"/>
  <c r="J14" i="2" s="1"/>
  <c r="M7" i="5"/>
  <c r="L7" i="5"/>
  <c r="K7" i="5"/>
  <c r="G14" i="2" s="1"/>
  <c r="J7" i="5"/>
  <c r="F14" i="2" s="1"/>
  <c r="I7" i="5"/>
  <c r="H7" i="5"/>
  <c r="AJ34" i="4"/>
  <c r="AI34" i="4"/>
  <c r="AI32" i="4" s="1"/>
  <c r="AH34" i="4"/>
  <c r="AG34" i="4"/>
  <c r="AF34" i="4"/>
  <c r="AE34" i="4"/>
  <c r="AE32" i="4" s="1"/>
  <c r="AD34" i="4"/>
  <c r="AD32" i="4" s="1"/>
  <c r="AC34" i="4"/>
  <c r="AC32" i="4" s="1"/>
  <c r="AB34" i="4"/>
  <c r="AB32" i="4" s="1"/>
  <c r="AA34" i="4"/>
  <c r="AA32" i="4" s="1"/>
  <c r="Z34" i="4"/>
  <c r="Z32" i="4" s="1"/>
  <c r="Y34" i="4"/>
  <c r="Y32" i="4" s="1"/>
  <c r="X34" i="4"/>
  <c r="W34" i="4"/>
  <c r="W32" i="4" s="1"/>
  <c r="V34" i="4"/>
  <c r="V32" i="4" s="1"/>
  <c r="U34" i="4"/>
  <c r="U32" i="4" s="1"/>
  <c r="T34" i="4"/>
  <c r="S34" i="4"/>
  <c r="S32" i="4" s="1"/>
  <c r="R34" i="4"/>
  <c r="Q34" i="4"/>
  <c r="Q32" i="4" s="1"/>
  <c r="P34" i="4"/>
  <c r="O34" i="4"/>
  <c r="O32" i="4" s="1"/>
  <c r="N34" i="4"/>
  <c r="N32" i="4" s="1"/>
  <c r="M34" i="4"/>
  <c r="M32" i="4" s="1"/>
  <c r="L34" i="4"/>
  <c r="L32" i="4" s="1"/>
  <c r="K34" i="4"/>
  <c r="K32" i="4" s="1"/>
  <c r="J34" i="4"/>
  <c r="J32" i="4" s="1"/>
  <c r="I34" i="4"/>
  <c r="I32" i="4" s="1"/>
  <c r="H34" i="4"/>
  <c r="AJ32" i="4"/>
  <c r="AH32" i="4"/>
  <c r="AG32" i="4"/>
  <c r="AF32" i="4"/>
  <c r="X32" i="4"/>
  <c r="T32" i="4"/>
  <c r="R32" i="4"/>
  <c r="P32" i="4"/>
  <c r="H32" i="4"/>
  <c r="AJ23" i="4"/>
  <c r="AI23" i="4"/>
  <c r="AH23" i="4"/>
  <c r="AG23" i="4"/>
  <c r="AG17" i="9" s="1"/>
  <c r="AF23" i="4"/>
  <c r="AE23" i="4"/>
  <c r="AD23" i="4"/>
  <c r="AC23" i="4"/>
  <c r="AC17" i="9" s="1"/>
  <c r="AB23" i="4"/>
  <c r="AA23" i="4"/>
  <c r="Z23" i="4"/>
  <c r="Y23" i="4"/>
  <c r="Y17" i="9" s="1"/>
  <c r="X23" i="4"/>
  <c r="W23" i="4"/>
  <c r="V23" i="4"/>
  <c r="U23" i="4"/>
  <c r="U17" i="9" s="1"/>
  <c r="T23" i="4"/>
  <c r="S23" i="4"/>
  <c r="R23" i="4"/>
  <c r="Q23" i="4"/>
  <c r="Q17" i="9" s="1"/>
  <c r="P23" i="4"/>
  <c r="O23" i="4"/>
  <c r="N23" i="4"/>
  <c r="M23" i="4"/>
  <c r="M17" i="9" s="1"/>
  <c r="L23" i="4"/>
  <c r="K23" i="4"/>
  <c r="J23" i="4"/>
  <c r="I23" i="4"/>
  <c r="I17" i="9" s="1"/>
  <c r="H23" i="4"/>
  <c r="H19" i="4"/>
  <c r="AJ7" i="4"/>
  <c r="AJ8" i="9" s="1"/>
  <c r="AI7" i="4"/>
  <c r="AI8" i="9" s="1"/>
  <c r="AH7" i="4"/>
  <c r="AG7" i="4"/>
  <c r="AF7" i="4"/>
  <c r="AF8" i="9" s="1"/>
  <c r="AE7" i="4"/>
  <c r="AE8" i="9" s="1"/>
  <c r="AD7" i="4"/>
  <c r="AC7" i="4"/>
  <c r="AB7" i="4"/>
  <c r="AB8" i="9" s="1"/>
  <c r="AA7" i="4"/>
  <c r="AA8" i="9" s="1"/>
  <c r="Z7" i="4"/>
  <c r="Y7" i="4"/>
  <c r="X7" i="4"/>
  <c r="X8" i="9" s="1"/>
  <c r="W7" i="4"/>
  <c r="W8" i="9" s="1"/>
  <c r="V7" i="4"/>
  <c r="U7" i="4"/>
  <c r="T7" i="4"/>
  <c r="T8" i="9" s="1"/>
  <c r="S7" i="4"/>
  <c r="S8" i="9" s="1"/>
  <c r="R7" i="4"/>
  <c r="Q7" i="4"/>
  <c r="P7" i="4"/>
  <c r="P8" i="9" s="1"/>
  <c r="O7" i="4"/>
  <c r="O8" i="9" s="1"/>
  <c r="N7" i="4"/>
  <c r="M7" i="4"/>
  <c r="L7" i="4"/>
  <c r="L8" i="9" s="1"/>
  <c r="K7" i="4"/>
  <c r="K8" i="9" s="1"/>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Z17" i="9" l="1"/>
  <c r="N17" i="8"/>
  <c r="R17" i="8"/>
  <c r="R13" i="9" s="1"/>
  <c r="AD17" i="8"/>
  <c r="AH17" i="8"/>
  <c r="N17" i="9"/>
  <c r="AD17" i="9"/>
  <c r="K3" i="10"/>
  <c r="K7" i="10" s="1"/>
  <c r="S3" i="10"/>
  <c r="W3" i="10"/>
  <c r="AA3" i="10"/>
  <c r="AA7" i="10" s="1"/>
  <c r="AI3" i="10"/>
  <c r="J4" i="10"/>
  <c r="R4" i="10"/>
  <c r="V4" i="10"/>
  <c r="V8" i="10" s="1"/>
  <c r="I9" i="10"/>
  <c r="E13" i="2" s="1"/>
  <c r="Y9" i="10"/>
  <c r="U13" i="2" s="1"/>
  <c r="H10" i="10"/>
  <c r="H20" i="10" s="1"/>
  <c r="X10" i="10"/>
  <c r="T11" i="2" s="1"/>
  <c r="O4" i="9"/>
  <c r="AE4" i="9"/>
  <c r="AI4" i="9"/>
  <c r="AB44" i="8"/>
  <c r="J27" i="9"/>
  <c r="R27" i="9"/>
  <c r="Z27" i="9"/>
  <c r="K17" i="9"/>
  <c r="M17" i="8"/>
  <c r="M13" i="9" s="1"/>
  <c r="U17" i="8"/>
  <c r="AC17" i="8"/>
  <c r="AC13" i="9" s="1"/>
  <c r="K27" i="9"/>
  <c r="S27" i="9"/>
  <c r="AA27" i="9"/>
  <c r="AI27" i="9"/>
  <c r="H13" i="9"/>
  <c r="N30" i="8"/>
  <c r="Z30" i="8"/>
  <c r="AD30" i="8"/>
  <c r="N27" i="9"/>
  <c r="V27" i="9"/>
  <c r="AH27" i="9"/>
  <c r="I17" i="8"/>
  <c r="I13" i="9" s="1"/>
  <c r="Q17" i="8"/>
  <c r="Q13" i="9" s="1"/>
  <c r="Y17" i="8"/>
  <c r="Y13" i="9" s="1"/>
  <c r="AG17" i="8"/>
  <c r="O27" i="9"/>
  <c r="W27" i="9"/>
  <c r="AE27" i="9"/>
  <c r="H17" i="8"/>
  <c r="L17" i="8"/>
  <c r="L13" i="9" s="1"/>
  <c r="P17" i="8"/>
  <c r="P13" i="9" s="1"/>
  <c r="T17" i="8"/>
  <c r="T13" i="9" s="1"/>
  <c r="X17" i="8"/>
  <c r="AB17" i="8"/>
  <c r="AB13" i="9" s="1"/>
  <c r="AF17" i="8"/>
  <c r="AF13" i="9" s="1"/>
  <c r="AJ17" i="8"/>
  <c r="AJ13" i="9" s="1"/>
  <c r="O30" i="8"/>
  <c r="M7" i="10"/>
  <c r="AC7" i="10"/>
  <c r="N35" i="10"/>
  <c r="N36" i="10" s="1"/>
  <c r="J17" i="2" s="1"/>
  <c r="AF14" i="2"/>
  <c r="L14" i="2"/>
  <c r="P14" i="2"/>
  <c r="T14" i="2"/>
  <c r="X14" i="2"/>
  <c r="AB14" i="2"/>
  <c r="AC13" i="5"/>
  <c r="D14" i="2"/>
  <c r="O10" i="2"/>
  <c r="U20" i="5"/>
  <c r="T10" i="2"/>
  <c r="T12" i="2"/>
  <c r="G18" i="2"/>
  <c r="O14" i="2"/>
  <c r="W14" i="2"/>
  <c r="M27" i="5"/>
  <c r="AB20" i="5"/>
  <c r="W10" i="2"/>
  <c r="AB12" i="2"/>
  <c r="S9" i="10"/>
  <c r="O13" i="2" s="1"/>
  <c r="L12" i="2"/>
  <c r="M13" i="5"/>
  <c r="L10" i="2"/>
  <c r="AB10" i="2"/>
  <c r="W18" i="2"/>
  <c r="U13" i="9"/>
  <c r="AG13" i="9"/>
  <c r="H17" i="9"/>
  <c r="L17" i="9"/>
  <c r="P17" i="9"/>
  <c r="T17" i="9"/>
  <c r="X17" i="9"/>
  <c r="AB17" i="9"/>
  <c r="AF17" i="9"/>
  <c r="AJ17" i="9"/>
  <c r="N4" i="9"/>
  <c r="R4" i="9"/>
  <c r="V4" i="9"/>
  <c r="AH4" i="9"/>
  <c r="N13" i="9"/>
  <c r="AD13" i="9"/>
  <c r="F12" i="2"/>
  <c r="J13" i="5"/>
  <c r="J12" i="2"/>
  <c r="N13" i="5"/>
  <c r="Z12" i="2"/>
  <c r="AD13" i="5"/>
  <c r="I20" i="5"/>
  <c r="E10" i="2"/>
  <c r="Q20" i="5"/>
  <c r="M10" i="2"/>
  <c r="Y20" i="5"/>
  <c r="U10" i="2"/>
  <c r="AC10" i="2"/>
  <c r="AG20" i="5"/>
  <c r="H4" i="8"/>
  <c r="L4" i="8"/>
  <c r="P4" i="8"/>
  <c r="T4" i="8"/>
  <c r="X4" i="8"/>
  <c r="AB4" i="8"/>
  <c r="AF4" i="8"/>
  <c r="AJ4" i="8"/>
  <c r="P18" i="2"/>
  <c r="AB18" i="2"/>
  <c r="I12" i="5"/>
  <c r="E14" i="2"/>
  <c r="M12" i="5"/>
  <c r="I14" i="2"/>
  <c r="Q12" i="5"/>
  <c r="M14" i="2"/>
  <c r="U12" i="5"/>
  <c r="Q14" i="2"/>
  <c r="Y12" i="5"/>
  <c r="U14" i="2"/>
  <c r="AC12" i="5"/>
  <c r="Y14" i="2"/>
  <c r="AG12" i="5"/>
  <c r="AC14" i="2"/>
  <c r="T12" i="5"/>
  <c r="AJ12" i="5"/>
  <c r="K13" i="5"/>
  <c r="G12" i="2"/>
  <c r="O13" i="5"/>
  <c r="K12" i="2"/>
  <c r="S27" i="5"/>
  <c r="O12" i="2"/>
  <c r="W13" i="5"/>
  <c r="S12" i="2"/>
  <c r="AA13" i="5"/>
  <c r="W12" i="2"/>
  <c r="AE13" i="5"/>
  <c r="AA12" i="2"/>
  <c r="AI27" i="5"/>
  <c r="AE12" i="2"/>
  <c r="J20" i="5"/>
  <c r="F10" i="2"/>
  <c r="N20" i="5"/>
  <c r="J10" i="2"/>
  <c r="R20" i="5"/>
  <c r="N10" i="2"/>
  <c r="AH13" i="9"/>
  <c r="V12" i="2"/>
  <c r="V18" i="2"/>
  <c r="AD12" i="2"/>
  <c r="AH13" i="5"/>
  <c r="I10" i="2"/>
  <c r="M20" i="5"/>
  <c r="Y10" i="2"/>
  <c r="AC20" i="5"/>
  <c r="AC27" i="5"/>
  <c r="AD27" i="9"/>
  <c r="AD37" i="8"/>
  <c r="O3" i="10"/>
  <c r="AE3" i="10"/>
  <c r="AE7" i="10" s="1"/>
  <c r="N4" i="10"/>
  <c r="N8" i="10" s="1"/>
  <c r="Z4" i="10"/>
  <c r="Z8" i="10" s="1"/>
  <c r="AD4" i="10"/>
  <c r="AD8" i="10" s="1"/>
  <c r="AH4" i="10"/>
  <c r="AH8" i="10" s="1"/>
  <c r="M9" i="10"/>
  <c r="Q9" i="10"/>
  <c r="M13" i="2" s="1"/>
  <c r="AC9" i="10"/>
  <c r="AG9" i="10"/>
  <c r="P10" i="10"/>
  <c r="T10" i="10"/>
  <c r="AF10" i="10"/>
  <c r="AJ10" i="10"/>
  <c r="R18" i="2"/>
  <c r="AD20" i="5"/>
  <c r="Z10" i="2"/>
  <c r="M4" i="8"/>
  <c r="Y4" i="8"/>
  <c r="AG4" i="8"/>
  <c r="J37" i="8"/>
  <c r="O18" i="2"/>
  <c r="AE18" i="2"/>
  <c r="AD4" i="9"/>
  <c r="I8" i="9"/>
  <c r="Q8" i="9"/>
  <c r="Y8" i="9"/>
  <c r="AG8" i="9"/>
  <c r="N18" i="2"/>
  <c r="N14" i="2"/>
  <c r="Z12" i="5"/>
  <c r="V14" i="2"/>
  <c r="Z18" i="2"/>
  <c r="Z14" i="2"/>
  <c r="H13" i="5"/>
  <c r="D12" i="2"/>
  <c r="AJ13" i="5"/>
  <c r="AF12" i="2"/>
  <c r="AI20" i="5"/>
  <c r="AE10" i="2"/>
  <c r="H4" i="9"/>
  <c r="L4" i="9"/>
  <c r="P4" i="9"/>
  <c r="T4" i="9"/>
  <c r="X4" i="9"/>
  <c r="AB4" i="9"/>
  <c r="AF4" i="9"/>
  <c r="AJ4" i="9"/>
  <c r="J4" i="8"/>
  <c r="N4" i="8"/>
  <c r="R4" i="8"/>
  <c r="V4" i="8"/>
  <c r="Z4" i="8"/>
  <c r="AD4" i="8"/>
  <c r="AH4" i="8"/>
  <c r="X13" i="9"/>
  <c r="J17" i="9"/>
  <c r="R17" i="9"/>
  <c r="V17" i="9"/>
  <c r="AH17" i="9"/>
  <c r="L27" i="9"/>
  <c r="P27" i="9"/>
  <c r="T27" i="9"/>
  <c r="X27" i="9"/>
  <c r="AB27" i="9"/>
  <c r="AF27" i="9"/>
  <c r="AJ27" i="9"/>
  <c r="H4" i="10"/>
  <c r="H8" i="10" s="1"/>
  <c r="G10" i="2"/>
  <c r="P10" i="2"/>
  <c r="P12" i="2"/>
  <c r="X12" i="2"/>
  <c r="J18" i="2"/>
  <c r="D18" i="2"/>
  <c r="L18" i="2"/>
  <c r="T18" i="2"/>
  <c r="X18" i="2"/>
  <c r="AF18" i="2"/>
  <c r="V20" i="5"/>
  <c r="R10" i="2"/>
  <c r="Z20" i="5"/>
  <c r="V10" i="2"/>
  <c r="AH20" i="5"/>
  <c r="AD10" i="2"/>
  <c r="I4" i="8"/>
  <c r="Q4" i="8"/>
  <c r="U4" i="8"/>
  <c r="AC4" i="8"/>
  <c r="K18" i="2"/>
  <c r="S18" i="2"/>
  <c r="AA18" i="2"/>
  <c r="M8" i="9"/>
  <c r="U8" i="9"/>
  <c r="AC8" i="9"/>
  <c r="J12" i="5"/>
  <c r="F18" i="2"/>
  <c r="S4" i="9"/>
  <c r="J8" i="9"/>
  <c r="N8" i="9"/>
  <c r="R8" i="9"/>
  <c r="V8" i="9"/>
  <c r="Z8" i="9"/>
  <c r="AD8" i="9"/>
  <c r="AH8" i="9"/>
  <c r="AE12" i="5"/>
  <c r="AE14" i="2"/>
  <c r="I27" i="5"/>
  <c r="E12" i="2"/>
  <c r="Q27" i="5"/>
  <c r="M12" i="2"/>
  <c r="U27" i="5"/>
  <c r="Q12" i="2"/>
  <c r="Y27" i="5"/>
  <c r="U12" i="2"/>
  <c r="AG27" i="5"/>
  <c r="AC12" i="2"/>
  <c r="H20" i="5"/>
  <c r="D10" i="2"/>
  <c r="AJ20" i="5"/>
  <c r="AF10" i="2"/>
  <c r="M4" i="9"/>
  <c r="Q4" i="9"/>
  <c r="AC4" i="9"/>
  <c r="AG4" i="9"/>
  <c r="H8" i="9"/>
  <c r="K4" i="8"/>
  <c r="O4" i="8"/>
  <c r="S4" i="8"/>
  <c r="W4" i="8"/>
  <c r="AA4" i="8"/>
  <c r="AE4" i="8"/>
  <c r="AI4" i="8"/>
  <c r="O17" i="9"/>
  <c r="S17" i="9"/>
  <c r="W17" i="9"/>
  <c r="AA17" i="9"/>
  <c r="AE17" i="9"/>
  <c r="AI17" i="9"/>
  <c r="H30" i="8"/>
  <c r="T30" i="8"/>
  <c r="AF30" i="8"/>
  <c r="AJ30" i="8"/>
  <c r="I27" i="9"/>
  <c r="M27" i="9"/>
  <c r="Q27" i="9"/>
  <c r="U27" i="9"/>
  <c r="Y27" i="9"/>
  <c r="AC27" i="9"/>
  <c r="AG27" i="9"/>
  <c r="J3" i="10"/>
  <c r="J7" i="10" s="1"/>
  <c r="N3" i="10"/>
  <c r="N7" i="10" s="1"/>
  <c r="R3" i="10"/>
  <c r="R7" i="10" s="1"/>
  <c r="V3" i="10"/>
  <c r="V7" i="10" s="1"/>
  <c r="Z3" i="10"/>
  <c r="Z7" i="10" s="1"/>
  <c r="AD3" i="10"/>
  <c r="AH3" i="10"/>
  <c r="K10" i="2"/>
  <c r="S10" i="2"/>
  <c r="AA10" i="2"/>
  <c r="AA14" i="2"/>
  <c r="T4" i="10"/>
  <c r="T8" i="10" s="1"/>
  <c r="AJ4" i="10"/>
  <c r="AJ8" i="10" s="1"/>
  <c r="J10" i="10"/>
  <c r="J20" i="10" s="1"/>
  <c r="E18" i="2"/>
  <c r="I18" i="2"/>
  <c r="M18" i="2"/>
  <c r="Q18" i="2"/>
  <c r="U18" i="2"/>
  <c r="U20" i="2" s="1"/>
  <c r="Y18" i="2"/>
  <c r="AC18" i="2"/>
  <c r="I4" i="10"/>
  <c r="M4" i="10"/>
  <c r="M3" i="11" s="1"/>
  <c r="Q4" i="10"/>
  <c r="U4" i="10"/>
  <c r="U8" i="10" s="1"/>
  <c r="Y4" i="10"/>
  <c r="Y8" i="10" s="1"/>
  <c r="AC4" i="10"/>
  <c r="AC8" i="10" s="1"/>
  <c r="Y15" i="2" s="1"/>
  <c r="AG4" i="10"/>
  <c r="H9" i="10"/>
  <c r="P9" i="10"/>
  <c r="T9" i="10"/>
  <c r="T13" i="10" s="1"/>
  <c r="X3" i="11"/>
  <c r="AB9" i="10"/>
  <c r="X13" i="2" s="1"/>
  <c r="AF9" i="10"/>
  <c r="AJ9" i="10"/>
  <c r="O10" i="10"/>
  <c r="K11" i="2" s="1"/>
  <c r="S3" i="11"/>
  <c r="W10" i="10"/>
  <c r="AE10" i="10"/>
  <c r="X8" i="10"/>
  <c r="AA9" i="10"/>
  <c r="W13" i="2" s="1"/>
  <c r="AD18" i="2"/>
  <c r="H27" i="9"/>
  <c r="AI36" i="10"/>
  <c r="AE17" i="2" s="1"/>
  <c r="O9" i="10"/>
  <c r="K13" i="2" s="1"/>
  <c r="I8" i="10"/>
  <c r="Q7" i="10"/>
  <c r="AF8" i="10"/>
  <c r="AD10" i="10"/>
  <c r="AD20" i="10" s="1"/>
  <c r="AE9" i="10"/>
  <c r="AA13" i="2" s="1"/>
  <c r="V9" i="10"/>
  <c r="R13" i="2" s="1"/>
  <c r="AD9" i="10"/>
  <c r="Z13" i="2" s="1"/>
  <c r="U10" i="10"/>
  <c r="U20" i="10" s="1"/>
  <c r="K36" i="10"/>
  <c r="G17" i="2" s="1"/>
  <c r="S36" i="10"/>
  <c r="O17" i="2" s="1"/>
  <c r="K9" i="10"/>
  <c r="G13" i="2" s="1"/>
  <c r="P8" i="10"/>
  <c r="U36" i="10"/>
  <c r="Q17" i="2" s="1"/>
  <c r="S7" i="10"/>
  <c r="R8" i="10"/>
  <c r="U9" i="10"/>
  <c r="Q13" i="2" s="1"/>
  <c r="AB10" i="10"/>
  <c r="AB20" i="10" s="1"/>
  <c r="R10" i="10"/>
  <c r="N11" i="2" s="1"/>
  <c r="W44" i="8"/>
  <c r="W7" i="10"/>
  <c r="J8" i="10"/>
  <c r="AI7" i="10"/>
  <c r="I4" i="9"/>
  <c r="Y4" i="9"/>
  <c r="J28" i="9"/>
  <c r="AF35" i="10"/>
  <c r="AF36" i="10" s="1"/>
  <c r="AB17" i="2" s="1"/>
  <c r="W30" i="8"/>
  <c r="P30" i="8"/>
  <c r="AB30" i="8"/>
  <c r="AB29" i="10"/>
  <c r="AB3" i="11" s="1"/>
  <c r="H44" i="8"/>
  <c r="T44" i="8"/>
  <c r="X44" i="8"/>
  <c r="AF44" i="8"/>
  <c r="AJ44" i="8"/>
  <c r="K44" i="8"/>
  <c r="O44" i="8"/>
  <c r="S44" i="8"/>
  <c r="AA44" i="8"/>
  <c r="AE44" i="8"/>
  <c r="AI44" i="8"/>
  <c r="AC10" i="10"/>
  <c r="AC20" i="10" s="1"/>
  <c r="O36" i="10"/>
  <c r="K17" i="2" s="1"/>
  <c r="Y7" i="10"/>
  <c r="J4" i="9"/>
  <c r="U4" i="9"/>
  <c r="Z4" i="9"/>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6" i="10" s="1"/>
  <c r="AD17" i="2" s="1"/>
  <c r="AH9" i="10"/>
  <c r="AD13" i="2" s="1"/>
  <c r="K4" i="9"/>
  <c r="AA4" i="9"/>
  <c r="V10" i="10"/>
  <c r="V20" i="10" s="1"/>
  <c r="AB8" i="10"/>
  <c r="AH10" i="10"/>
  <c r="H35" i="10"/>
  <c r="H36" i="10" s="1"/>
  <c r="Z35" i="10"/>
  <c r="Z3" i="11" s="1"/>
  <c r="Z37" i="8"/>
  <c r="N37" i="8"/>
  <c r="R37" i="8"/>
  <c r="V37" i="8"/>
  <c r="AH37" i="8"/>
  <c r="P44" i="8"/>
  <c r="AC36" i="10"/>
  <c r="Y17" i="2" s="1"/>
  <c r="N10" i="10"/>
  <c r="J11" i="2" s="1"/>
  <c r="Z10" i="10"/>
  <c r="Z20" i="10" s="1"/>
  <c r="W4" i="9"/>
  <c r="H7" i="10"/>
  <c r="P29" i="10"/>
  <c r="T35" i="10"/>
  <c r="T36" i="10" s="1"/>
  <c r="P17" i="2" s="1"/>
  <c r="AD35" i="10"/>
  <c r="AD36" i="10" s="1"/>
  <c r="Z17" i="2" s="1"/>
  <c r="Y10" i="10"/>
  <c r="Y20" i="10" s="1"/>
  <c r="K17" i="8"/>
  <c r="K13" i="9" s="1"/>
  <c r="O17" i="8"/>
  <c r="O13" i="9" s="1"/>
  <c r="S17" i="8"/>
  <c r="S13" i="9" s="1"/>
  <c r="W17" i="8"/>
  <c r="W13" i="9" s="1"/>
  <c r="AA17" i="8"/>
  <c r="AA13" i="9" s="1"/>
  <c r="AE17" i="8"/>
  <c r="AE13" i="9" s="1"/>
  <c r="AI17" i="8"/>
  <c r="AI13" i="9" s="1"/>
  <c r="J17" i="8"/>
  <c r="J13" i="9" s="1"/>
  <c r="V17" i="8"/>
  <c r="V13" i="9" s="1"/>
  <c r="Z17" i="8"/>
  <c r="Z13" i="9" s="1"/>
  <c r="AE30" i="8"/>
  <c r="AE35" i="10"/>
  <c r="AG7" i="10"/>
  <c r="Z9" i="10"/>
  <c r="V13" i="2" s="1"/>
  <c r="U7" i="10"/>
  <c r="AA36" i="10"/>
  <c r="W17" i="2" s="1"/>
  <c r="O8" i="10"/>
  <c r="S8" i="10"/>
  <c r="W8" i="10"/>
  <c r="AE8" i="10"/>
  <c r="AI8" i="10"/>
  <c r="J9" i="10"/>
  <c r="F13" i="2" s="1"/>
  <c r="N9" i="10"/>
  <c r="J13" i="2" s="1"/>
  <c r="R9" i="10"/>
  <c r="N13" i="2" s="1"/>
  <c r="I10" i="10"/>
  <c r="M10" i="10"/>
  <c r="Q36" i="10"/>
  <c r="M17" i="2" s="1"/>
  <c r="Y36" i="10"/>
  <c r="U17" i="2" s="1"/>
  <c r="AG36" i="10"/>
  <c r="AC17" i="2" s="1"/>
  <c r="X7" i="10"/>
  <c r="AB7" i="10"/>
  <c r="K8" i="10"/>
  <c r="I36" i="10"/>
  <c r="E17" i="2" s="1"/>
  <c r="H18" i="2"/>
  <c r="H14" i="2"/>
  <c r="H10" i="2"/>
  <c r="H12" i="2"/>
  <c r="L10" i="10"/>
  <c r="L20" i="10" s="1"/>
  <c r="L9" i="10"/>
  <c r="H13" i="2" s="1"/>
  <c r="L44" i="8"/>
  <c r="L8" i="10"/>
  <c r="L7" i="10"/>
  <c r="L3" i="11"/>
  <c r="L30" i="8"/>
  <c r="M11" i="2"/>
  <c r="W36" i="10"/>
  <c r="S17" i="2" s="1"/>
  <c r="W9" i="10"/>
  <c r="S13" i="2" s="1"/>
  <c r="P7" i="10"/>
  <c r="AF7" i="10"/>
  <c r="AJ7" i="10"/>
  <c r="L36" i="10"/>
  <c r="H17" i="2" s="1"/>
  <c r="P36" i="10"/>
  <c r="L17" i="2" s="1"/>
  <c r="X36" i="10"/>
  <c r="T17" i="2" s="1"/>
  <c r="AB36" i="10"/>
  <c r="X17" i="2" s="1"/>
  <c r="I57" i="10"/>
  <c r="I60" i="10"/>
  <c r="I59" i="10"/>
  <c r="I51" i="10"/>
  <c r="J41" i="10"/>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Q11" i="2" l="1"/>
  <c r="I3" i="11"/>
  <c r="AI3" i="11"/>
  <c r="AA3" i="11"/>
  <c r="K3" i="11"/>
  <c r="D13" i="2"/>
  <c r="H13" i="10"/>
  <c r="J20" i="2"/>
  <c r="K20" i="2"/>
  <c r="Y3" i="11"/>
  <c r="U19" i="2" s="1"/>
  <c r="Q3" i="11"/>
  <c r="M19" i="2" s="1"/>
  <c r="AE13" i="10"/>
  <c r="L15" i="2"/>
  <c r="AH13" i="10"/>
  <c r="AA10" i="10"/>
  <c r="AA20" i="10" s="1"/>
  <c r="Q8" i="10"/>
  <c r="M15" i="2" s="1"/>
  <c r="AI10" i="10"/>
  <c r="AI20" i="10" s="1"/>
  <c r="V3" i="11"/>
  <c r="R19" i="2" s="1"/>
  <c r="I37" i="10"/>
  <c r="AF11" i="2"/>
  <c r="AJ20" i="10"/>
  <c r="K10" i="10"/>
  <c r="K20" i="10" s="1"/>
  <c r="M8" i="10"/>
  <c r="I15" i="2" s="1"/>
  <c r="O15" i="2"/>
  <c r="J3" i="11"/>
  <c r="F19" i="2" s="1"/>
  <c r="O20" i="10"/>
  <c r="N20" i="10"/>
  <c r="Z20" i="2"/>
  <c r="N20" i="2"/>
  <c r="AC20" i="2"/>
  <c r="W20" i="2"/>
  <c r="V15" i="2"/>
  <c r="L20" i="2"/>
  <c r="T15" i="2"/>
  <c r="AD20" i="2"/>
  <c r="O20" i="2"/>
  <c r="AA20" i="2"/>
  <c r="AH3" i="11"/>
  <c r="N15" i="2"/>
  <c r="X20" i="2"/>
  <c r="G20" i="2"/>
  <c r="E20" i="2"/>
  <c r="F20" i="2"/>
  <c r="S20" i="2"/>
  <c r="Q20" i="2"/>
  <c r="T20" i="2"/>
  <c r="D15" i="2"/>
  <c r="D20" i="2"/>
  <c r="T20" i="10"/>
  <c r="P11" i="2"/>
  <c r="AC13" i="2"/>
  <c r="AG13" i="10"/>
  <c r="AG27" i="10"/>
  <c r="AA13" i="10"/>
  <c r="N27" i="10"/>
  <c r="F11" i="2"/>
  <c r="AA15" i="2"/>
  <c r="U3" i="11"/>
  <c r="Q19" i="2" s="1"/>
  <c r="AG3" i="11"/>
  <c r="Y20" i="2"/>
  <c r="I20" i="2"/>
  <c r="AD3" i="11"/>
  <c r="AB20" i="2"/>
  <c r="Q27" i="10"/>
  <c r="S13" i="10"/>
  <c r="G15" i="2"/>
  <c r="X20" i="10"/>
  <c r="O3" i="11"/>
  <c r="Q13" i="10"/>
  <c r="O13" i="10"/>
  <c r="X9" i="10"/>
  <c r="T19" i="2" s="1"/>
  <c r="AE3" i="11"/>
  <c r="AF20" i="2"/>
  <c r="AE20" i="2"/>
  <c r="R20" i="2"/>
  <c r="M20" i="2"/>
  <c r="U15" i="2"/>
  <c r="S11" i="2"/>
  <c r="W20" i="10"/>
  <c r="J15" i="2"/>
  <c r="I13" i="2"/>
  <c r="M13" i="10"/>
  <c r="M27" i="10"/>
  <c r="AE20" i="10"/>
  <c r="AA11" i="2"/>
  <c r="L11" i="2"/>
  <c r="P20" i="10"/>
  <c r="AF20" i="10"/>
  <c r="AB11" i="2"/>
  <c r="AB13" i="2"/>
  <c r="AF27" i="10"/>
  <c r="AF13" i="10"/>
  <c r="L13" i="2"/>
  <c r="P13" i="10"/>
  <c r="P27" i="10"/>
  <c r="Y13" i="2"/>
  <c r="AC13" i="10"/>
  <c r="Y13" i="10"/>
  <c r="AD27" i="10"/>
  <c r="R3" i="11"/>
  <c r="N19" i="2" s="1"/>
  <c r="AF15" i="2"/>
  <c r="R20" i="10"/>
  <c r="Q15" i="2"/>
  <c r="AH7" i="10"/>
  <c r="AD15" i="2" s="1"/>
  <c r="AG8" i="10"/>
  <c r="AC15" i="2" s="1"/>
  <c r="O7" i="10"/>
  <c r="U13" i="10"/>
  <c r="V13" i="10"/>
  <c r="N3" i="11"/>
  <c r="J19" i="2" s="1"/>
  <c r="H3" i="11"/>
  <c r="D19" i="2" s="1"/>
  <c r="AB15" i="2"/>
  <c r="S10" i="10"/>
  <c r="O11" i="2" s="1"/>
  <c r="W3" i="11"/>
  <c r="S19" i="2" s="1"/>
  <c r="AD7" i="10"/>
  <c r="Z15" i="2" s="1"/>
  <c r="P20" i="2"/>
  <c r="J27" i="10"/>
  <c r="AC3" i="11"/>
  <c r="Y19" i="2" s="1"/>
  <c r="K15" i="2"/>
  <c r="P3" i="11"/>
  <c r="L19" i="2" s="1"/>
  <c r="AI13" i="10"/>
  <c r="V27" i="10"/>
  <c r="Z11" i="2"/>
  <c r="X11" i="2"/>
  <c r="V20" i="2"/>
  <c r="AH20" i="10"/>
  <c r="AD11" i="2"/>
  <c r="AJ13" i="10"/>
  <c r="AF13" i="2"/>
  <c r="AJ27" i="10"/>
  <c r="AE27" i="10"/>
  <c r="W11" i="2"/>
  <c r="AG20" i="10"/>
  <c r="AC11" i="2"/>
  <c r="AE15" i="2"/>
  <c r="Z13" i="10"/>
  <c r="Y27" i="10"/>
  <c r="W13" i="10"/>
  <c r="AD13" i="10"/>
  <c r="S15" i="2"/>
  <c r="K13" i="10"/>
  <c r="F15" i="2"/>
  <c r="J13" i="10"/>
  <c r="H20" i="2"/>
  <c r="T3" i="11"/>
  <c r="AA27" i="10"/>
  <c r="O27" i="10"/>
  <c r="T7" i="10"/>
  <c r="P15" i="2" s="1"/>
  <c r="E15" i="2"/>
  <c r="AH27" i="10"/>
  <c r="AF3" i="11"/>
  <c r="AB19" i="2" s="1"/>
  <c r="AE36" i="10"/>
  <c r="AA17" i="2" s="1"/>
  <c r="H27" i="10"/>
  <c r="D11" i="2"/>
  <c r="X15" i="2"/>
  <c r="E19" i="2"/>
  <c r="AJ3" i="11"/>
  <c r="AF19" i="2" s="1"/>
  <c r="R15" i="2"/>
  <c r="W27" i="10"/>
  <c r="AB27" i="10"/>
  <c r="Z36" i="10"/>
  <c r="V17" i="2" s="1"/>
  <c r="I13" i="10"/>
  <c r="AB13" i="10"/>
  <c r="R13" i="10"/>
  <c r="V11" i="2"/>
  <c r="U11" i="2"/>
  <c r="P13" i="2"/>
  <c r="R11" i="2"/>
  <c r="Y11" i="2"/>
  <c r="AA8" i="10"/>
  <c r="W15" i="2" s="1"/>
  <c r="T27" i="10"/>
  <c r="AC27" i="10"/>
  <c r="U27" i="10"/>
  <c r="Z27" i="10"/>
  <c r="N13" i="10"/>
  <c r="I19" i="2"/>
  <c r="I27" i="10"/>
  <c r="L27" i="10"/>
  <c r="R27" i="10"/>
  <c r="H11" i="2"/>
  <c r="I20" i="10"/>
  <c r="E11" i="2"/>
  <c r="X19" i="2"/>
  <c r="M20" i="10"/>
  <c r="I11" i="2"/>
  <c r="H15" i="2"/>
  <c r="L13" i="10"/>
  <c r="H37" i="10"/>
  <c r="D17" i="2"/>
  <c r="H19" i="2"/>
  <c r="J60" i="10"/>
  <c r="J59" i="10"/>
  <c r="J51" i="10"/>
  <c r="J37" i="10" s="1"/>
  <c r="K41" i="10"/>
  <c r="K51" i="10" s="1"/>
  <c r="J57" i="10"/>
  <c r="B38" i="8"/>
  <c r="B41" i="8" s="1"/>
  <c r="B44" i="8"/>
  <c r="B45" i="8" s="1"/>
  <c r="J60" i="5"/>
  <c r="J37" i="5"/>
  <c r="K41" i="5"/>
  <c r="J59" i="5"/>
  <c r="J57" i="5"/>
  <c r="AE11" i="2" l="1"/>
  <c r="AE19" i="2"/>
  <c r="AI27" i="10"/>
  <c r="M21" i="2"/>
  <c r="K27" i="10"/>
  <c r="G19" i="2"/>
  <c r="G11" i="2"/>
  <c r="Z19" i="2"/>
  <c r="Z21" i="2" s="1"/>
  <c r="Q21" i="2"/>
  <c r="S27" i="10"/>
  <c r="K51" i="5"/>
  <c r="L41" i="5"/>
  <c r="AC19" i="2"/>
  <c r="AC21" i="2" s="1"/>
  <c r="X27" i="10"/>
  <c r="AB21" i="2"/>
  <c r="N21" i="2"/>
  <c r="T13" i="2"/>
  <c r="T21" i="2" s="1"/>
  <c r="X13" i="10"/>
  <c r="K19" i="2"/>
  <c r="K21" i="2" s="1"/>
  <c r="S20" i="10"/>
  <c r="O19" i="2"/>
  <c r="O21" i="2" s="1"/>
  <c r="AD19" i="2"/>
  <c r="AD21" i="2" s="1"/>
  <c r="AF21" i="2"/>
  <c r="S21" i="2"/>
  <c r="J21" i="2"/>
  <c r="F21" i="2"/>
  <c r="L21" i="2"/>
  <c r="U21" i="2"/>
  <c r="Y21" i="2"/>
  <c r="AA19" i="2"/>
  <c r="AA21" i="2" s="1"/>
  <c r="E21" i="2"/>
  <c r="R21" i="2"/>
  <c r="I21" i="2"/>
  <c r="X21" i="2"/>
  <c r="P19" i="2"/>
  <c r="P21" i="2" s="1"/>
  <c r="H21" i="2"/>
  <c r="V19" i="2"/>
  <c r="V21" i="2" s="1"/>
  <c r="W19" i="2"/>
  <c r="W21" i="2" s="1"/>
  <c r="D21" i="2"/>
  <c r="K59" i="10"/>
  <c r="K37" i="10"/>
  <c r="L41" i="10"/>
  <c r="K57" i="10"/>
  <c r="K60" i="10"/>
  <c r="B77" i="8"/>
  <c r="B48" i="8"/>
  <c r="B52" i="8" s="1"/>
  <c r="B57" i="8" s="1"/>
  <c r="B62" i="8" s="1"/>
  <c r="B65" i="8" s="1"/>
  <c r="B68" i="8" s="1"/>
  <c r="B71" i="8" s="1"/>
  <c r="B74" i="8" s="1"/>
  <c r="K59" i="5"/>
  <c r="K37" i="5"/>
  <c r="L51" i="5"/>
  <c r="K57" i="5"/>
  <c r="K60" i="5"/>
  <c r="AE21" i="2" l="1"/>
  <c r="G21" i="2"/>
  <c r="L57" i="10"/>
  <c r="L60" i="10"/>
  <c r="L51" i="10"/>
  <c r="L37" i="10" s="1"/>
  <c r="L59" i="10"/>
  <c r="M41" i="10"/>
  <c r="L57" i="5"/>
  <c r="M41" i="5"/>
  <c r="M51" i="5" s="1"/>
  <c r="L59" i="5"/>
  <c r="L60" i="5"/>
  <c r="L37" i="5"/>
  <c r="M57" i="10" l="1"/>
  <c r="M60" i="10"/>
  <c r="M59" i="10"/>
  <c r="M51" i="10"/>
  <c r="M37" i="10" s="1"/>
  <c r="N41" i="10"/>
  <c r="M57" i="5"/>
  <c r="M60" i="5"/>
  <c r="M59" i="5"/>
  <c r="M37" i="5"/>
  <c r="N41" i="5"/>
  <c r="N51" i="5" s="1"/>
  <c r="N60" i="10" l="1"/>
  <c r="N59" i="10"/>
  <c r="N51" i="10"/>
  <c r="N37" i="10" s="1"/>
  <c r="O41" i="10"/>
  <c r="N57" i="10"/>
  <c r="N60" i="5"/>
  <c r="N59" i="5"/>
  <c r="N37" i="5"/>
  <c r="O41" i="5"/>
  <c r="O51" i="5" s="1"/>
  <c r="N57" i="5"/>
  <c r="O59" i="10" l="1"/>
  <c r="O51" i="10"/>
  <c r="O37" i="10" s="1"/>
  <c r="P41" i="10"/>
  <c r="O57" i="10"/>
  <c r="O60" i="10"/>
  <c r="O59" i="5"/>
  <c r="O37" i="5"/>
  <c r="P41" i="5"/>
  <c r="P51" i="5" s="1"/>
  <c r="O60" i="5"/>
  <c r="O57" i="5"/>
  <c r="P57" i="10" l="1"/>
  <c r="P60" i="10"/>
  <c r="P51" i="10"/>
  <c r="P37" i="10" s="1"/>
  <c r="P59" i="10"/>
  <c r="Q41" i="10"/>
  <c r="P60" i="5"/>
  <c r="P37" i="5"/>
  <c r="P57" i="5"/>
  <c r="Q41" i="5"/>
  <c r="Q51" i="5" s="1"/>
  <c r="P59" i="5"/>
  <c r="Q57" i="10" l="1"/>
  <c r="Q60" i="10"/>
  <c r="Q59" i="10"/>
  <c r="Q51" i="10"/>
  <c r="Q37" i="10" s="1"/>
  <c r="R41" i="10"/>
  <c r="Q57" i="5"/>
  <c r="Q60" i="5"/>
  <c r="R41" i="5"/>
  <c r="R51" i="5" s="1"/>
  <c r="Q59" i="5"/>
  <c r="Q37" i="5"/>
  <c r="R60" i="10" l="1"/>
  <c r="R59" i="10"/>
  <c r="R51" i="10"/>
  <c r="R37" i="10" s="1"/>
  <c r="S41" i="10"/>
  <c r="R57" i="10"/>
  <c r="R60" i="5"/>
  <c r="R59" i="5"/>
  <c r="R57" i="5"/>
  <c r="R37" i="5"/>
  <c r="S41" i="5"/>
  <c r="S51" i="5" s="1"/>
  <c r="S59" i="10" l="1"/>
  <c r="S51" i="10"/>
  <c r="S37" i="10" s="1"/>
  <c r="T41" i="10"/>
  <c r="S57" i="10"/>
  <c r="S60" i="10"/>
  <c r="S59" i="5"/>
  <c r="S37" i="5"/>
  <c r="T41" i="5"/>
  <c r="T51" i="5" s="1"/>
  <c r="S60" i="5"/>
  <c r="S57" i="5"/>
  <c r="T57" i="10" l="1"/>
  <c r="T60" i="10"/>
  <c r="T59" i="10"/>
  <c r="U41" i="10"/>
  <c r="T51" i="10"/>
  <c r="T37" i="10" s="1"/>
  <c r="T59" i="5"/>
  <c r="T37" i="5"/>
  <c r="T60" i="5"/>
  <c r="T57" i="5"/>
  <c r="U41" i="5"/>
  <c r="U51" i="5" s="1"/>
  <c r="U57" i="10" l="1"/>
  <c r="U60" i="10"/>
  <c r="U59" i="10"/>
  <c r="U51" i="10"/>
  <c r="U37" i="10" s="1"/>
  <c r="V41" i="10"/>
  <c r="U57" i="5"/>
  <c r="U60" i="5"/>
  <c r="U59" i="5"/>
  <c r="U37" i="5"/>
  <c r="V41" i="5"/>
  <c r="V51" i="5" s="1"/>
  <c r="V60" i="10" l="1"/>
  <c r="V59" i="10"/>
  <c r="V51" i="10"/>
  <c r="V37" i="10" s="1"/>
  <c r="W41" i="10"/>
  <c r="V57" i="10"/>
  <c r="V60" i="5"/>
  <c r="V59" i="5"/>
  <c r="W41" i="5"/>
  <c r="W51" i="5" s="1"/>
  <c r="V57" i="5"/>
  <c r="V37" i="5"/>
  <c r="W59" i="10" l="1"/>
  <c r="W51" i="10"/>
  <c r="W37" i="10" s="1"/>
  <c r="X41" i="10"/>
  <c r="W57" i="10"/>
  <c r="W60" i="10"/>
  <c r="W59" i="5"/>
  <c r="W37" i="5"/>
  <c r="X41" i="5"/>
  <c r="X51" i="5" s="1"/>
  <c r="W57" i="5"/>
  <c r="W60" i="5"/>
  <c r="X57" i="10" l="1"/>
  <c r="X60" i="10"/>
  <c r="X59" i="10"/>
  <c r="Y41" i="10"/>
  <c r="X51" i="10"/>
  <c r="X37" i="10" s="1"/>
  <c r="X60" i="5"/>
  <c r="X37" i="5"/>
  <c r="X59" i="5"/>
  <c r="X57" i="5"/>
  <c r="Y41" i="5"/>
  <c r="Y51" i="5" s="1"/>
  <c r="Y57" i="10" l="1"/>
  <c r="Y60" i="10"/>
  <c r="Y59" i="10"/>
  <c r="Y51" i="10"/>
  <c r="Y37" i="10" s="1"/>
  <c r="Z41" i="10"/>
  <c r="Y57" i="5"/>
  <c r="Y60" i="5"/>
  <c r="Y37" i="5"/>
  <c r="Y59" i="5"/>
  <c r="Z41" i="5"/>
  <c r="Z51" i="5" s="1"/>
  <c r="Z60" i="10" l="1"/>
  <c r="Z59" i="10"/>
  <c r="Z51" i="10"/>
  <c r="Z37" i="10" s="1"/>
  <c r="AA41" i="10"/>
  <c r="Z57" i="10"/>
  <c r="Z60" i="5"/>
  <c r="Z59" i="5"/>
  <c r="Z37" i="5"/>
  <c r="AA41" i="5"/>
  <c r="AA51" i="5" s="1"/>
  <c r="Z57" i="5"/>
  <c r="AA59" i="10" l="1"/>
  <c r="AA51" i="10"/>
  <c r="AA37" i="10" s="1"/>
  <c r="AB41" i="10"/>
  <c r="AA57" i="10"/>
  <c r="AA60" i="10"/>
  <c r="AA59" i="5"/>
  <c r="AA37" i="5"/>
  <c r="AB41" i="5"/>
  <c r="AB51" i="5" s="1"/>
  <c r="AA57" i="5"/>
  <c r="AA60" i="5"/>
  <c r="AB57" i="10" l="1"/>
  <c r="AB60" i="10"/>
  <c r="AB51" i="10"/>
  <c r="AB37" i="10" s="1"/>
  <c r="AB59" i="10"/>
  <c r="AC41" i="10"/>
  <c r="AB57" i="5"/>
  <c r="AC41" i="5"/>
  <c r="AC51" i="5" s="1"/>
  <c r="AB59" i="5"/>
  <c r="AB60" i="5"/>
  <c r="AB37" i="5"/>
  <c r="AC57" i="10" l="1"/>
  <c r="AC60" i="10"/>
  <c r="AC59" i="10"/>
  <c r="AC51" i="10"/>
  <c r="AC37" i="10" s="1"/>
  <c r="AD41" i="10"/>
  <c r="AC57" i="5"/>
  <c r="AC60" i="5"/>
  <c r="AC59" i="5"/>
  <c r="AC37" i="5"/>
  <c r="AD41" i="5"/>
  <c r="AD51" i="5" s="1"/>
  <c r="AD60" i="10" l="1"/>
  <c r="AD59" i="10"/>
  <c r="AD51" i="10"/>
  <c r="AD37" i="10" s="1"/>
  <c r="AE41" i="10"/>
  <c r="AD57" i="10"/>
  <c r="AD60" i="5"/>
  <c r="AD59" i="5"/>
  <c r="AD37" i="5"/>
  <c r="AE41" i="5"/>
  <c r="AE51" i="5" s="1"/>
  <c r="AD57" i="5"/>
  <c r="AE59" i="10" l="1"/>
  <c r="AE51" i="10"/>
  <c r="AE37" i="10" s="1"/>
  <c r="AF41" i="10"/>
  <c r="AE57" i="10"/>
  <c r="AE60" i="10"/>
  <c r="AE59" i="5"/>
  <c r="AE37" i="5"/>
  <c r="AF41" i="5"/>
  <c r="AF51" i="5" s="1"/>
  <c r="AE60" i="5"/>
  <c r="AE57" i="5"/>
  <c r="AF57" i="10" l="1"/>
  <c r="AF60" i="10"/>
  <c r="AF51" i="10"/>
  <c r="AF37" i="10" s="1"/>
  <c r="AF59" i="10"/>
  <c r="AG41" i="10"/>
  <c r="AF60" i="5"/>
  <c r="AF37" i="5"/>
  <c r="AF57" i="5"/>
  <c r="AG41" i="5"/>
  <c r="AG51" i="5" s="1"/>
  <c r="AF59" i="5"/>
  <c r="AG57" i="10" l="1"/>
  <c r="AG60" i="10"/>
  <c r="AG59" i="10"/>
  <c r="AG51" i="10"/>
  <c r="AG37" i="10" s="1"/>
  <c r="AH41" i="10"/>
  <c r="AG57" i="5"/>
  <c r="AG60" i="5"/>
  <c r="AH41" i="5"/>
  <c r="AH51" i="5" s="1"/>
  <c r="AG59" i="5"/>
  <c r="AG37" i="5"/>
  <c r="AH60" i="10" l="1"/>
  <c r="AH59" i="10"/>
  <c r="AH51" i="10"/>
  <c r="AH37" i="10" s="1"/>
  <c r="AI41" i="10"/>
  <c r="AH57" i="10"/>
  <c r="AH60" i="5"/>
  <c r="AH59" i="5"/>
  <c r="AH57" i="5"/>
  <c r="AH37" i="5"/>
  <c r="AI41" i="5"/>
  <c r="AI51" i="5" s="1"/>
  <c r="AI59" i="10" l="1"/>
  <c r="AI51" i="10"/>
  <c r="AI37" i="10" s="1"/>
  <c r="AJ41" i="10"/>
  <c r="AI57" i="10"/>
  <c r="AI60" i="10"/>
  <c r="AI59" i="5"/>
  <c r="AI37" i="5"/>
  <c r="AJ41" i="5"/>
  <c r="AJ51" i="5" s="1"/>
  <c r="AI60" i="5"/>
  <c r="AI57" i="5"/>
  <c r="AJ57" i="10" l="1"/>
  <c r="AJ60" i="10"/>
  <c r="AJ59" i="10"/>
  <c r="AJ51" i="10"/>
  <c r="AJ37" i="10" s="1"/>
  <c r="AJ59" i="5"/>
  <c r="AJ37" i="5"/>
  <c r="AJ60" i="5"/>
  <c r="AJ57" i="5"/>
  <c r="H31" i="4" l="1"/>
  <c r="K31" i="4" l="1"/>
  <c r="M31" i="4"/>
  <c r="Y31" i="4"/>
  <c r="P31" i="4"/>
  <c r="J31" i="4"/>
  <c r="H4" i="6"/>
  <c r="H5" i="6" s="1"/>
  <c r="Q31" i="4"/>
  <c r="U31" i="4"/>
  <c r="AI31" i="4"/>
  <c r="AA31" i="4"/>
  <c r="AH31" i="4"/>
  <c r="AF31" i="4"/>
  <c r="S31" i="4"/>
  <c r="W31" i="4"/>
  <c r="AE31" i="4"/>
  <c r="R31" i="4"/>
  <c r="I31" i="4"/>
  <c r="V31" i="4"/>
  <c r="X31" i="4"/>
  <c r="H21" i="9"/>
  <c r="H4" i="11" s="1"/>
  <c r="H5" i="11" s="1"/>
  <c r="AC31" i="4"/>
  <c r="AD31" i="4"/>
  <c r="Z31" i="4"/>
  <c r="N31" i="4"/>
  <c r="O31" i="4"/>
  <c r="AB31" i="4"/>
  <c r="AJ31" i="4"/>
  <c r="AG31" i="4"/>
  <c r="L31" i="4"/>
  <c r="T31" i="4"/>
  <c r="D8" i="2" l="1"/>
  <c r="R21" i="9"/>
  <c r="R4" i="11" s="1"/>
  <c r="R5" i="11" s="1"/>
  <c r="R4" i="6"/>
  <c r="R5" i="6" s="1"/>
  <c r="AF4" i="6"/>
  <c r="AF5" i="6" s="1"/>
  <c r="AF21" i="9"/>
  <c r="AF4" i="11" s="1"/>
  <c r="AF5" i="11" s="1"/>
  <c r="U4" i="6"/>
  <c r="U5" i="6" s="1"/>
  <c r="U21" i="9"/>
  <c r="U4" i="11" s="1"/>
  <c r="U5" i="11" s="1"/>
  <c r="P21" i="9"/>
  <c r="P4" i="11" s="1"/>
  <c r="P5" i="11" s="1"/>
  <c r="P4" i="6"/>
  <c r="P5" i="6" s="1"/>
  <c r="AG4" i="6"/>
  <c r="AG5" i="6" s="1"/>
  <c r="AG21" i="9"/>
  <c r="AG4" i="11" s="1"/>
  <c r="AG5" i="11" s="1"/>
  <c r="N21" i="9"/>
  <c r="N4" i="11" s="1"/>
  <c r="N5" i="11" s="1"/>
  <c r="N4" i="6"/>
  <c r="N5" i="6" s="1"/>
  <c r="AJ21" i="9"/>
  <c r="AJ4" i="11" s="1"/>
  <c r="AJ5" i="11" s="1"/>
  <c r="AJ4" i="6"/>
  <c r="AJ5" i="6" s="1"/>
  <c r="X4" i="6"/>
  <c r="X5" i="6" s="1"/>
  <c r="X21" i="9"/>
  <c r="X4" i="11" s="1"/>
  <c r="X5" i="11" s="1"/>
  <c r="AE4" i="6"/>
  <c r="AE5" i="6" s="1"/>
  <c r="AE21" i="9"/>
  <c r="AE4" i="11" s="1"/>
  <c r="AE5" i="11" s="1"/>
  <c r="AH4" i="6"/>
  <c r="AH5" i="6" s="1"/>
  <c r="AH21" i="9"/>
  <c r="AH4" i="11" s="1"/>
  <c r="AH5" i="11" s="1"/>
  <c r="Q21" i="9"/>
  <c r="Q4" i="11" s="1"/>
  <c r="Q5" i="11" s="1"/>
  <c r="Q4" i="6"/>
  <c r="Q5" i="6" s="1"/>
  <c r="Y4" i="6"/>
  <c r="Y5" i="6" s="1"/>
  <c r="Y21" i="9"/>
  <c r="Y4" i="11" s="1"/>
  <c r="Y5" i="11" s="1"/>
  <c r="H9" i="6"/>
  <c r="D7" i="2"/>
  <c r="M21" i="9"/>
  <c r="M4" i="11" s="1"/>
  <c r="M5" i="11" s="1"/>
  <c r="M4" i="6"/>
  <c r="M5" i="6" s="1"/>
  <c r="Z21" i="9"/>
  <c r="Z4" i="11" s="1"/>
  <c r="Z5" i="11" s="1"/>
  <c r="Z4" i="6"/>
  <c r="Z5" i="6" s="1"/>
  <c r="T21" i="9"/>
  <c r="T4" i="11" s="1"/>
  <c r="T5" i="11" s="1"/>
  <c r="T4" i="6"/>
  <c r="T5" i="6" s="1"/>
  <c r="AB4" i="6"/>
  <c r="AB5" i="6" s="1"/>
  <c r="AB21" i="9"/>
  <c r="AB4" i="11" s="1"/>
  <c r="AB5" i="11" s="1"/>
  <c r="AD4" i="6"/>
  <c r="AD5" i="6" s="1"/>
  <c r="AD21" i="9"/>
  <c r="AD4" i="11" s="1"/>
  <c r="AD5" i="11" s="1"/>
  <c r="V21" i="9"/>
  <c r="V4" i="11" s="1"/>
  <c r="V5" i="11" s="1"/>
  <c r="V4" i="6"/>
  <c r="V5" i="6" s="1"/>
  <c r="W4" i="6"/>
  <c r="W5" i="6" s="1"/>
  <c r="W21" i="9"/>
  <c r="W4" i="11" s="1"/>
  <c r="W5" i="11" s="1"/>
  <c r="AA4" i="6"/>
  <c r="AA5" i="6" s="1"/>
  <c r="AA21" i="9"/>
  <c r="AA4" i="11" s="1"/>
  <c r="AA5" i="11" s="1"/>
  <c r="L21" i="9"/>
  <c r="L4" i="11" s="1"/>
  <c r="L5" i="11" s="1"/>
  <c r="L4" i="6"/>
  <c r="L5" i="6" s="1"/>
  <c r="O4" i="6"/>
  <c r="O5" i="6" s="1"/>
  <c r="O21" i="9"/>
  <c r="O4" i="11" s="1"/>
  <c r="O5" i="11" s="1"/>
  <c r="AC4" i="6"/>
  <c r="AC5" i="6" s="1"/>
  <c r="AC21" i="9"/>
  <c r="AC4" i="11" s="1"/>
  <c r="AC5" i="11" s="1"/>
  <c r="I21" i="9"/>
  <c r="I4" i="11" s="1"/>
  <c r="I5" i="11" s="1"/>
  <c r="I4" i="6"/>
  <c r="I5" i="6" s="1"/>
  <c r="S4" i="6"/>
  <c r="S5" i="6" s="1"/>
  <c r="S21" i="9"/>
  <c r="S4" i="11" s="1"/>
  <c r="S5" i="11" s="1"/>
  <c r="AI4" i="6"/>
  <c r="AI5" i="6" s="1"/>
  <c r="AI21" i="9"/>
  <c r="AI4" i="11" s="1"/>
  <c r="AI5" i="11" s="1"/>
  <c r="J21" i="9"/>
  <c r="J4" i="11" s="1"/>
  <c r="J5" i="11" s="1"/>
  <c r="J4" i="6"/>
  <c r="J5" i="6" s="1"/>
  <c r="K4" i="6"/>
  <c r="K5" i="6" s="1"/>
  <c r="K21" i="9"/>
  <c r="K4" i="11" s="1"/>
  <c r="K5" i="11" s="1"/>
  <c r="S9" i="6" l="1"/>
  <c r="O7" i="2"/>
  <c r="G8" i="2"/>
  <c r="K9" i="11"/>
  <c r="AE8" i="2"/>
  <c r="AI9" i="11"/>
  <c r="E7" i="2"/>
  <c r="I9" i="6"/>
  <c r="K8" i="2"/>
  <c r="O9" i="11"/>
  <c r="W8" i="2"/>
  <c r="AA9" i="11"/>
  <c r="R7" i="2"/>
  <c r="V9" i="6"/>
  <c r="AB9" i="11"/>
  <c r="X8" i="2"/>
  <c r="V7" i="2"/>
  <c r="Z9" i="6"/>
  <c r="Q9" i="6"/>
  <c r="M7" i="2"/>
  <c r="AA8" i="2"/>
  <c r="AE9" i="11"/>
  <c r="AF7" i="2"/>
  <c r="AJ9" i="6"/>
  <c r="AC8" i="2"/>
  <c r="AG9" i="11"/>
  <c r="Q8" i="2"/>
  <c r="U9" i="11"/>
  <c r="N7" i="2"/>
  <c r="R9" i="6"/>
  <c r="E8" i="2"/>
  <c r="I9" i="11"/>
  <c r="K7" i="2"/>
  <c r="O9" i="6"/>
  <c r="W7" i="2"/>
  <c r="AA9" i="6"/>
  <c r="R8" i="2"/>
  <c r="V9" i="11"/>
  <c r="AB9" i="6"/>
  <c r="X7" i="2"/>
  <c r="V8" i="2"/>
  <c r="Z9" i="11"/>
  <c r="H10" i="6"/>
  <c r="D25" i="2"/>
  <c r="M8" i="2"/>
  <c r="Q9" i="11"/>
  <c r="AE9" i="6"/>
  <c r="AA7" i="2"/>
  <c r="AJ9" i="11"/>
  <c r="AF8" i="2"/>
  <c r="AC7" i="2"/>
  <c r="AG9" i="6"/>
  <c r="Q7" i="2"/>
  <c r="U9" i="6"/>
  <c r="N8" i="2"/>
  <c r="R9" i="11"/>
  <c r="K9" i="6"/>
  <c r="G7" i="2"/>
  <c r="AE7" i="2"/>
  <c r="AI9" i="6"/>
  <c r="F7" i="2"/>
  <c r="J9" i="6"/>
  <c r="S9" i="11"/>
  <c r="O8" i="2"/>
  <c r="Y8" i="2"/>
  <c r="AC9" i="11"/>
  <c r="H7" i="2"/>
  <c r="L9" i="6"/>
  <c r="S8" i="2"/>
  <c r="W9" i="11"/>
  <c r="Z8" i="2"/>
  <c r="AD9" i="11"/>
  <c r="P7" i="2"/>
  <c r="T9" i="6"/>
  <c r="M9" i="6"/>
  <c r="I7" i="2"/>
  <c r="U8" i="2"/>
  <c r="Y9" i="11"/>
  <c r="AD8" i="2"/>
  <c r="AH9" i="11"/>
  <c r="T8" i="2"/>
  <c r="X9" i="11"/>
  <c r="J7" i="2"/>
  <c r="N9" i="6"/>
  <c r="P9" i="6"/>
  <c r="L7" i="2"/>
  <c r="AB8" i="2"/>
  <c r="AF9" i="11"/>
  <c r="F8" i="2"/>
  <c r="J9" i="11"/>
  <c r="AC9" i="6"/>
  <c r="Y7" i="2"/>
  <c r="L9" i="11"/>
  <c r="H8" i="2"/>
  <c r="W9" i="6"/>
  <c r="S7" i="2"/>
  <c r="Z7" i="2"/>
  <c r="AD9" i="6"/>
  <c r="P8" i="2"/>
  <c r="T9" i="11"/>
  <c r="I8" i="2"/>
  <c r="M9" i="11"/>
  <c r="U7" i="2"/>
  <c r="Y9" i="6"/>
  <c r="AH9" i="6"/>
  <c r="AD7" i="2"/>
  <c r="T7" i="2"/>
  <c r="X9" i="6"/>
  <c r="J8" i="2"/>
  <c r="N9" i="11"/>
  <c r="P9" i="11"/>
  <c r="L8" i="2"/>
  <c r="AB7" i="2"/>
  <c r="AF9" i="6"/>
  <c r="D26" i="2"/>
  <c r="H26" i="2" l="1"/>
  <c r="L10" i="11"/>
  <c r="C66" i="2" s="1"/>
  <c r="U26" i="2"/>
  <c r="Y10" i="11"/>
  <c r="P66" i="2" s="1"/>
  <c r="P26" i="2"/>
  <c r="T10" i="11"/>
  <c r="K66" i="2" s="1"/>
  <c r="AD26" i="2"/>
  <c r="AH10" i="11"/>
  <c r="Y66" i="2" s="1"/>
  <c r="P25" i="2"/>
  <c r="T10" i="6"/>
  <c r="K31" i="2" s="1"/>
  <c r="H25" i="2"/>
  <c r="L10" i="6"/>
  <c r="C31" i="2" s="1"/>
  <c r="J10" i="6"/>
  <c r="F25" i="2"/>
  <c r="U10" i="11"/>
  <c r="L66" i="2" s="1"/>
  <c r="Q26" i="2"/>
  <c r="AA26" i="2"/>
  <c r="AE10" i="11"/>
  <c r="V66" i="2" s="1"/>
  <c r="M25" i="2"/>
  <c r="Q10" i="6"/>
  <c r="H31" i="2" s="1"/>
  <c r="X26" i="2"/>
  <c r="AB10" i="11"/>
  <c r="S66" i="2" s="1"/>
  <c r="AI10" i="11"/>
  <c r="Z66" i="2" s="1"/>
  <c r="AE26" i="2"/>
  <c r="K10" i="11"/>
  <c r="G26" i="2"/>
  <c r="AD25" i="2"/>
  <c r="AH10" i="6"/>
  <c r="Y31" i="2" s="1"/>
  <c r="T26" i="2"/>
  <c r="X10" i="11"/>
  <c r="O66" i="2" s="1"/>
  <c r="U10" i="6"/>
  <c r="L31" i="2" s="1"/>
  <c r="Q25" i="2"/>
  <c r="AE10" i="6"/>
  <c r="V31" i="2" s="1"/>
  <c r="AA25" i="2"/>
  <c r="V10" i="11"/>
  <c r="M66" i="2" s="1"/>
  <c r="R26" i="2"/>
  <c r="K25" i="2"/>
  <c r="O10" i="6"/>
  <c r="F31" i="2" s="1"/>
  <c r="V25" i="2"/>
  <c r="Z10" i="6"/>
  <c r="Q31" i="2" s="1"/>
  <c r="AA10" i="11"/>
  <c r="R66" i="2" s="1"/>
  <c r="W26" i="2"/>
  <c r="L26" i="2"/>
  <c r="P10" i="11"/>
  <c r="G66" i="2" s="1"/>
  <c r="M10" i="11"/>
  <c r="D66" i="2" s="1"/>
  <c r="I26" i="2"/>
  <c r="S25" i="2"/>
  <c r="W10" i="6"/>
  <c r="N31" i="2" s="1"/>
  <c r="G25" i="2"/>
  <c r="K10" i="6"/>
  <c r="AF10" i="6"/>
  <c r="W31" i="2" s="1"/>
  <c r="AB25" i="2"/>
  <c r="T25" i="2"/>
  <c r="X10" i="6"/>
  <c r="O31" i="2" s="1"/>
  <c r="Y10" i="6"/>
  <c r="P31" i="2" s="1"/>
  <c r="U25" i="2"/>
  <c r="Z25" i="2"/>
  <c r="AD10" i="6"/>
  <c r="U31" i="2" s="1"/>
  <c r="AC10" i="6"/>
  <c r="T31" i="2" s="1"/>
  <c r="Y25" i="2"/>
  <c r="AB26" i="2"/>
  <c r="AF10" i="11"/>
  <c r="W66" i="2" s="1"/>
  <c r="P10" i="6"/>
  <c r="G31" i="2" s="1"/>
  <c r="L25" i="2"/>
  <c r="Z26" i="2"/>
  <c r="AD10" i="11"/>
  <c r="U66" i="2" s="1"/>
  <c r="W10" i="11"/>
  <c r="N66" i="2" s="1"/>
  <c r="S26" i="2"/>
  <c r="Y26" i="2"/>
  <c r="AC10" i="11"/>
  <c r="T66" i="2" s="1"/>
  <c r="S10" i="11"/>
  <c r="J66" i="2" s="1"/>
  <c r="O26" i="2"/>
  <c r="AE25" i="2"/>
  <c r="AI10" i="6"/>
  <c r="Z31" i="2" s="1"/>
  <c r="N26" i="2"/>
  <c r="R10" i="11"/>
  <c r="I66" i="2" s="1"/>
  <c r="M26" i="2"/>
  <c r="Q10" i="11"/>
  <c r="H66" i="2" s="1"/>
  <c r="R10" i="6"/>
  <c r="I31" i="2" s="1"/>
  <c r="N25" i="2"/>
  <c r="AF25" i="2"/>
  <c r="AJ10" i="6"/>
  <c r="AA31" i="2" s="1"/>
  <c r="R25" i="2"/>
  <c r="V10" i="6"/>
  <c r="M31" i="2" s="1"/>
  <c r="I10" i="6"/>
  <c r="E25" i="2"/>
  <c r="N10" i="11"/>
  <c r="E66" i="2" s="1"/>
  <c r="J26" i="2"/>
  <c r="F26" i="2"/>
  <c r="J10" i="11"/>
  <c r="J25" i="2"/>
  <c r="N10" i="6"/>
  <c r="E31" i="2" s="1"/>
  <c r="M10" i="6"/>
  <c r="D31" i="2" s="1"/>
  <c r="I25" i="2"/>
  <c r="AG10" i="6"/>
  <c r="X31" i="2" s="1"/>
  <c r="AC25" i="2"/>
  <c r="AF26" i="2"/>
  <c r="AJ10" i="11"/>
  <c r="AA66" i="2" s="1"/>
  <c r="Z10" i="11"/>
  <c r="Q66" i="2" s="1"/>
  <c r="V26" i="2"/>
  <c r="X25" i="2"/>
  <c r="AB10" i="6"/>
  <c r="S31" i="2" s="1"/>
  <c r="AA10" i="6"/>
  <c r="R31" i="2" s="1"/>
  <c r="W25" i="2"/>
  <c r="I10" i="11"/>
  <c r="E26" i="2"/>
  <c r="AC26" i="2"/>
  <c r="AG10" i="11"/>
  <c r="X66" i="2" s="1"/>
  <c r="K26" i="2"/>
  <c r="O10" i="11"/>
  <c r="F66" i="2" s="1"/>
  <c r="O25" i="2"/>
  <c r="S10" i="6"/>
  <c r="J31"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80" authorId="0" shapeId="0">
      <text>
        <r>
          <rPr>
            <sz val="12"/>
            <color indexed="81"/>
            <rFont val="Tahoma"/>
            <family val="2"/>
          </rPr>
          <t xml:space="preserve">If additional lines are required please insert into middle of group to ensure automatic calculations pick up all data.
</t>
        </r>
      </text>
    </comment>
    <comment ref="B91"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110" authorId="0" shapeId="0">
      <text>
        <r>
          <rPr>
            <sz val="12"/>
            <color indexed="81"/>
            <rFont val="Tahoma"/>
            <family val="2"/>
          </rPr>
          <t xml:space="preserve">Please state if a licence has been applied for, approved, granted, awaiting mobilisation, or other specified status.
</t>
        </r>
      </text>
    </comment>
    <comment ref="C122"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<sst xmlns="http://schemas.openxmlformats.org/spreadsheetml/2006/main" count="4152" uniqueCount="835">
  <si>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</si>
  <si>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</si>
  <si>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</si>
  <si>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</si>
  <si>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</si>
  <si>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</si>
  <si>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</si>
  <si>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</si>
  <si>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</si>
  <si>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</si>
  <si>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</si>
  <si>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</si>
  <si>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</si>
  <si>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</si>
  <si>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</si>
  <si>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</si>
  <si>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</si>
  <si>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</si>
  <si>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</si>
  <si>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</si>
  <si>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</si>
  <si>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</si>
  <si>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</si>
  <si>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</si>
  <si>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</si>
  <si>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</si>
  <si>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</si>
  <si>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</si>
  <si>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</si>
  <si>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</si>
  <si>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</si>
  <si>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</si>
  <si>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</si>
  <si>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</si>
  <si>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</si>
  <si>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</si>
  <si>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</si>
  <si>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</si>
  <si>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</si>
  <si>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</si>
  <si>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</si>
  <si>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</si>
  <si>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</si>
  <si>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</si>
  <si>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</si>
  <si>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</si>
  <si>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</si>
  <si>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</si>
  <si>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</si>
  <si>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</si>
  <si>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</si>
  <si>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</si>
  <si>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</si>
  <si>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</si>
  <si>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</si>
  <si>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</si>
  <si>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</si>
  <si>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</si>
  <si>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</si>
  <si>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</si>
  <si>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</si>
  <si>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</si>
  <si>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</si>
  <si>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</si>
  <si>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</si>
  <si>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</si>
  <si>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</si>
  <si>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</si>
  <si>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</si>
  <si>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</si>
  <si>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</si>
  <si>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</si>
  <si>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</si>
  <si>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</si>
  <si>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</si>
  <si>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</si>
  <si>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</si>
  <si>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</si>
  <si>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</si>
  <si>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</si>
  <si>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</si>
  <si>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</si>
  <si>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</si>
  <si>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</si>
  <si>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</si>
  <si>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</si>
  <si>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</si>
  <si>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</si>
  <si>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</si>
  <si>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</si>
  <si>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</si>
  <si>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</si>
  <si>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</si>
  <si>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</si>
  <si>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</si>
  <si>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</si>
  <si>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</si>
  <si>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</si>
  <si>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</si>
  <si>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</si>
  <si>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</si>
  <si>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</si>
  <si>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</si>
  <si>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</si>
  <si>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</si>
  <si>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</si>
  <si>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</si>
  <si>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</si>
  <si>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</si>
  <si>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</si>
  <si>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</si>
  <si>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</si>
  <si>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</si>
  <si>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</si>
  <si>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</si>
  <si>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</si>
  <si>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</si>
  <si>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</si>
  <si>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</si>
  <si>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</si>
  <si>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</si>
  <si>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</si>
  <si>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</si>
  <si>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</si>
  <si>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</si>
  <si>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</si>
  <si>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</si>
  <si>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</si>
  <si>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</si>
  <si>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</si>
  <si>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</si>
  <si>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</si>
  <si>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</si>
  <si>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</si>
  <si>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</si>
  <si>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</si>
  <si>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</si>
  <si>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</si>
  <si>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</si>
  <si>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</si>
  <si>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</si>
  <si>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</si>
  <si>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</si>
  <si>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</si>
  <si>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</si>
  <si>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</si>
  <si>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</si>
  <si>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</si>
  <si>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</si>
  <si>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</si>
  <si>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</si>
  <si>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</si>
  <si>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</si>
  <si>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</si>
  <si>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</si>
  <si>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</si>
  <si>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</si>
  <si>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</si>
  <si>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</si>
  <si>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</si>
  <si>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</si>
  <si>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</si>
  <si>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</si>
  <si>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</si>
  <si>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</si>
  <si>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</si>
  <si>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</si>
  <si>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</si>
  <si>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</si>
  <si>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</si>
  <si>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</si>
  <si>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</si>
  <si>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</si>
  <si>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</si>
  <si>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</si>
  <si>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</si>
  <si>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</si>
  <si>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</si>
  <si>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</si>
  <si>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</si>
  <si>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</si>
  <si>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</si>
  <si>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</si>
  <si>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</si>
  <si>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</si>
  <si>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</si>
  <si>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</si>
  <si>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</si>
  <si>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</si>
  <si>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</si>
  <si>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</si>
  <si>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</si>
  <si>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</si>
  <si>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</si>
  <si>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</si>
  <si>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</si>
  <si>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</si>
  <si>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</si>
  <si>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</si>
  <si>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</si>
  <si>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</si>
  <si>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</si>
  <si>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</si>
  <si>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</si>
  <si>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</si>
  <si>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</si>
  <si>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</si>
  <si>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</si>
  <si>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</si>
  <si>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</si>
  <si>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</si>
  <si>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</si>
  <si>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</si>
  <si>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</si>
  <si>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</si>
  <si>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</si>
  <si>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</si>
  <si>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</si>
  <si>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</si>
  <si>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</si>
  <si>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</si>
  <si>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</si>
  <si>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</si>
  <si>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</si>
  <si>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</si>
  <si>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</si>
  <si>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</si>
  <si>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</si>
  <si>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</si>
  <si>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</si>
  <si>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</si>
  <si>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</si>
  <si>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</si>
  <si>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</si>
  <si>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</si>
  <si>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</si>
  <si>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</si>
  <si>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</si>
  <si>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</si>
  <si>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</si>
  <si>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</si>
  <si>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</si>
  <si>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</si>
  <si>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</si>
  <si>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</si>
  <si>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</si>
  <si>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</si>
  <si>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</si>
  <si>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</si>
  <si>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</si>
  <si>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</si>
  <si>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</si>
  <si>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</si>
  <si>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</si>
  <si>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</si>
  <si>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</si>
  <si>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</si>
  <si>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</si>
  <si>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</si>
  <si>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</si>
  <si>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</si>
  <si>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</si>
  <si>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</si>
  <si>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</si>
  <si>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</si>
  <si>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</si>
  <si>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</si>
  <si>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</si>
  <si>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</si>
  <si>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</si>
  <si>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</si>
  <si>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</si>
  <si>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</si>
  <si>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</si>
  <si>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</si>
  <si>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</si>
  <si>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</si>
  <si>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</si>
  <si>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</si>
  <si>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</si>
  <si>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</si>
  <si>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</si>
  <si>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</si>
  <si>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</si>
  <si>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</si>
  <si>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</si>
  <si>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</si>
  <si>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</si>
  <si>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</si>
  <si>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</si>
  <si>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</si>
  <si>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</si>
  <si>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</si>
  <si>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</si>
  <si>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</si>
  <si>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</si>
  <si>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</si>
  <si>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</si>
  <si>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</si>
  <si>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</si>
  <si>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</si>
  <si>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</si>
  <si>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</si>
  <si>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</si>
  <si>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</si>
  <si>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</si>
  <si>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</si>
  <si>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</si>
  <si>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</si>
  <si>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</si>
  <si>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</si>
  <si>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</si>
  <si>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</si>
  <si>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</si>
  <si>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</si>
  <si>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</si>
  <si>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</si>
  <si>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</si>
  <si>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</si>
  <si>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</si>
  <si>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</si>
  <si>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</si>
  <si>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</si>
  <si>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</si>
  <si>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</si>
  <si>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</si>
  <si>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</si>
  <si>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</si>
  <si>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</si>
  <si>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</si>
  <si>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</si>
  <si>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</si>
  <si>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</si>
  <si>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</si>
  <si>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</si>
  <si>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</si>
  <si>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</si>
  <si>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</si>
  <si>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</si>
  <si>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</si>
  <si>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</si>
  <si>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</si>
  <si>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</si>
  <si>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</si>
  <si>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</si>
  <si>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</si>
  <si>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</si>
  <si>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</si>
  <si>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</si>
  <si>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</si>
  <si>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</si>
  <si>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</si>
  <si>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</si>
  <si>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</si>
  <si>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</si>
  <si>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</si>
  <si>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</si>
  <si>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</si>
  <si>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</si>
  <si>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</si>
  <si>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</si>
  <si>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</si>
  <si>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</si>
  <si>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</si>
  <si>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</si>
  <si>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</si>
  <si>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</si>
  <si>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</si>
  <si>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</si>
  <si>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</si>
  <si>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</si>
  <si>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</si>
  <si>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</si>
  <si>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</si>
  <si>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</si>
  <si>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</si>
  <si>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</si>
  <si>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</si>
  <si>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</si>
  <si>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</si>
  <si>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</si>
  <si>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</si>
  <si>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</si>
  <si>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</si>
  <si>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</si>
  <si>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</si>
  <si>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</si>
  <si>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</si>
  <si>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</si>
  <si>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</si>
  <si>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</si>
  <si>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</si>
  <si>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</si>
  <si>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</si>
  <si>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</si>
  <si>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</si>
  <si>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</si>
  <si>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</si>
  <si>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</si>
  <si>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</si>
  <si>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</si>
  <si>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</si>
  <si>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</si>
  <si>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</si>
  <si>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</si>
  <si>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</si>
  <si>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</si>
  <si>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</si>
  <si>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</si>
  <si>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</si>
  <si>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</si>
  <si>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</si>
  <si>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</si>
  <si>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</si>
  <si>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</si>
  <si>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</si>
  <si>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</si>
  <si>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</si>
  <si>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</si>
  <si>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</si>
  <si>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</si>
  <si>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</si>
  <si>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</si>
  <si>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</si>
  <si>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</si>
  <si>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</si>
  <si>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</si>
  <si>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</si>
  <si>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</si>
  <si>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</si>
  <si>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</si>
  <si>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</si>
  <si>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</si>
  <si>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</si>
  <si>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</si>
  <si>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</si>
  <si>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</si>
  <si>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</si>
  <si>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</si>
  <si>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</si>
  <si>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</si>
  <si>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</si>
  <si>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</si>
  <si>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</si>
  <si>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</si>
  <si>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</si>
  <si>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</si>
  <si>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</si>
  <si>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</si>
  <si>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</si>
  <si>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</si>
  <si>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</si>
  <si>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</si>
  <si>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</si>
  <si>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</si>
  <si>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</si>
  <si>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</si>
  <si>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</si>
  <si>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</si>
  <si>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</si>
  <si>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</si>
  <si>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</si>
  <si>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</si>
  <si>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</si>
  <si>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</si>
  <si>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</si>
  <si>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</si>
  <si>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</si>
  <si>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</si>
  <si>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</si>
  <si>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</si>
  <si>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</si>
  <si>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</si>
  <si>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</si>
  <si>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</si>
  <si>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</si>
  <si>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</si>
  <si>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</si>
  <si>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</si>
  <si>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</si>
  <si>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</si>
  <si>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</si>
  <si>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</si>
  <si>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</si>
  <si>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</si>
  <si>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</si>
  <si>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</si>
  <si>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</si>
  <si>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</si>
  <si>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58.1x</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</si>
  <si>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</si>
  <si>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</si>
  <si>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</si>
  <si>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</si>
  <si>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</si>
  <si>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</si>
  <si>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</si>
  <si>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</si>
  <si>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</si>
  <si>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</si>
  <si>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</si>
  <si>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</si>
  <si>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</si>
  <si>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</si>
  <si>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58.7a</t>
  </si>
  <si>
    <t>Other options to increase Deployable Output</t>
  </si>
  <si>
    <t>59a</t>
  </si>
  <si>
    <t xml:space="preserve">DISTRIBUTION SIDE </t>
  </si>
  <si>
    <t>59.1a</t>
  </si>
  <si>
    <t>Options to reduce Distribution Losses</t>
  </si>
  <si>
    <t>61a</t>
  </si>
  <si>
    <t>CUSTOMER SIDE</t>
  </si>
  <si>
    <t>61.2a</t>
  </si>
  <si>
    <t>Options to change volume delivered to unmeasured households</t>
  </si>
  <si>
    <t>Desalination</t>
  </si>
  <si>
    <t>Effluent reuse</t>
  </si>
  <si>
    <t>GW enhancement</t>
  </si>
  <si>
    <t>New reservoir</t>
  </si>
  <si>
    <t>SW new</t>
  </si>
  <si>
    <t>Active leakage management</t>
  </si>
  <si>
    <t>Mains replacement (not trunk mains)</t>
  </si>
  <si>
    <t>Pressure management</t>
  </si>
  <si>
    <t>Other leakage control</t>
  </si>
  <si>
    <t>Household water audit</t>
  </si>
  <si>
    <t>Customer education / awareness</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</si>
  <si>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</si>
  <si>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</si>
  <si>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</si>
  <si>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</si>
  <si>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</si>
  <si>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</si>
  <si>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</si>
  <si>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</si>
  <si>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</si>
  <si>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</si>
  <si>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</si>
  <si>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</si>
  <si>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</si>
  <si>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</si>
  <si>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</si>
  <si>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</si>
  <si>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</si>
  <si>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</si>
  <si>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</si>
  <si>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</si>
  <si>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</si>
  <si>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</si>
  <si>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</si>
  <si>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</si>
  <si>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</si>
  <si>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</si>
  <si>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</si>
  <si>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</si>
  <si>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</si>
  <si>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</si>
  <si>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</si>
  <si>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</si>
  <si>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</si>
  <si>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</si>
  <si>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</si>
  <si>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</si>
  <si>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</si>
  <si>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</si>
  <si>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</si>
  <si>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</si>
  <si>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</si>
  <si>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</si>
  <si>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</si>
  <si>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</si>
  <si>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</si>
  <si>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</si>
  <si>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</si>
  <si>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</si>
  <si>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</si>
  <si>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</si>
  <si>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</si>
  <si>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</si>
  <si>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</si>
  <si>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</si>
  <si>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</si>
  <si>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</si>
  <si>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</si>
  <si>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</si>
  <si>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</si>
  <si>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</si>
  <si>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</si>
  <si>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</si>
  <si>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</si>
  <si>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</si>
  <si>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</si>
  <si>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</si>
  <si>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</si>
  <si>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</si>
  <si>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</si>
  <si>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</si>
  <si>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</si>
  <si>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</si>
  <si>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</si>
  <si>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</si>
  <si>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</si>
  <si>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</si>
  <si>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</si>
  <si>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</si>
  <si>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</si>
  <si>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</si>
  <si>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</si>
  <si>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</si>
  <si>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</si>
  <si>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</si>
  <si>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</si>
  <si>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</si>
  <si>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</si>
  <si>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</si>
  <si>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</si>
  <si>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</si>
  <si>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</si>
  <si>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</si>
  <si>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</si>
  <si>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</si>
  <si>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</si>
  <si>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</si>
  <si>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</si>
  <si>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</si>
  <si>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</si>
  <si>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</si>
  <si>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</si>
  <si>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</si>
  <si>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</si>
  <si>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</si>
  <si>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</si>
  <si>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</si>
  <si>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</si>
  <si>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</si>
  <si>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</si>
  <si>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</si>
  <si>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</si>
  <si>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</si>
  <si>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</si>
  <si>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</si>
  <si>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</si>
  <si>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</si>
  <si>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</si>
  <si>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</si>
  <si>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</si>
  <si>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</si>
  <si>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</si>
  <si>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</si>
  <si>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</si>
  <si>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</si>
  <si>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</si>
  <si>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</si>
  <si>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</si>
  <si>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</si>
  <si>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</si>
  <si>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</si>
  <si>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</si>
  <si>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</si>
  <si>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</si>
  <si>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</si>
  <si>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</si>
  <si>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</si>
  <si>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</si>
  <si>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</si>
  <si>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</si>
  <si>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</si>
  <si>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</si>
  <si>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</si>
  <si>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</si>
  <si>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</si>
  <si>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</si>
  <si>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</si>
  <si>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</si>
  <si>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</si>
  <si>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</si>
  <si>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</si>
  <si>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</si>
  <si>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</si>
  <si>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</si>
  <si>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</si>
  <si>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</si>
  <si>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</si>
  <si>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</si>
  <si>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</si>
  <si>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</si>
  <si>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</si>
  <si>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</si>
  <si>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</si>
  <si>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</si>
  <si>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</si>
  <si>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</si>
  <si>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</si>
  <si>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</si>
  <si>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</si>
  <si>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</si>
  <si>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</si>
  <si>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</si>
  <si>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</si>
  <si>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Additional Drought Scenarios</t>
  </si>
  <si>
    <t>Severe Drought</t>
  </si>
  <si>
    <t>Extreme Drought</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</si>
  <si>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</si>
  <si>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</si>
  <si>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</si>
  <si>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</si>
  <si>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</si>
  <si>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</si>
  <si>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</si>
  <si>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</si>
  <si>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</si>
  <si>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</si>
  <si>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</si>
  <si>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</si>
  <si>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</si>
  <si>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</si>
  <si>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</si>
  <si>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</si>
  <si>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</si>
  <si>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</si>
  <si>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</si>
  <si>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</si>
  <si>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</si>
  <si>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</si>
  <si>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</si>
  <si>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</si>
  <si>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</si>
  <si>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v15 - June 2018</t>
  </si>
  <si>
    <t>Wessex Water</t>
  </si>
  <si>
    <t>Supply Area</t>
  </si>
  <si>
    <t>Company</t>
  </si>
  <si>
    <t>2017-18</t>
  </si>
  <si>
    <t>Christopher Hutton</t>
  </si>
  <si>
    <t>Draft Final Submission</t>
  </si>
  <si>
    <t>Dewlish</t>
  </si>
  <si>
    <t>scholar</t>
  </si>
  <si>
    <t>Bristol Water - Bath</t>
  </si>
  <si>
    <t>Bristol Water - Marshfield</t>
  </si>
  <si>
    <t>Bristol Water - Ashcott</t>
  </si>
  <si>
    <t xml:space="preserve">Thames Water - Malmesbury </t>
  </si>
  <si>
    <t>South West Water - Lyme Regis/Charmouth</t>
  </si>
  <si>
    <t>Veolia - Tidworth</t>
  </si>
  <si>
    <t>Veolia - Leckford</t>
  </si>
  <si>
    <t xml:space="preserve">Southern Water - Biddesden </t>
  </si>
  <si>
    <t>Southern Water - Ludgershall</t>
  </si>
  <si>
    <t>South West Water - Stubhampton</t>
  </si>
  <si>
    <t>Bristol Water - Chapmanslade</t>
  </si>
  <si>
    <t>Bristol Water - Corsley</t>
  </si>
  <si>
    <t>Bristol Water - Standerwick / Lords Barn</t>
  </si>
  <si>
    <t>Bristol Water - Lydford</t>
  </si>
  <si>
    <t>Bristol Water - Compton Dundon</t>
  </si>
  <si>
    <t>SSE - Old Sarum</t>
  </si>
  <si>
    <t>Brixton Deverill 13/43/23/238</t>
  </si>
  <si>
    <t>Clarendon 13/43/26/G/104</t>
  </si>
  <si>
    <t>Codford 13/43/23/G/212</t>
  </si>
  <si>
    <t>Newton Toney 13/43/24/G/019</t>
  </si>
  <si>
    <t>Fonthill Bishop 13/43/22/G/120</t>
  </si>
  <si>
    <t>Desalination (30 Ml/d)</t>
  </si>
  <si>
    <t>R1a</t>
  </si>
  <si>
    <t>Desalination (10 Ml/d)</t>
  </si>
  <si>
    <t>R1b</t>
  </si>
  <si>
    <t xml:space="preserve">New reservoir (south of Yeovil) </t>
  </si>
  <si>
    <t>R2</t>
  </si>
  <si>
    <t xml:space="preserve">Bristol Avon abstraction at Saltford.  </t>
  </si>
  <si>
    <t>R3</t>
  </si>
  <si>
    <t>Avonmouth effluent reuse to industry</t>
  </si>
  <si>
    <t>R4</t>
  </si>
  <si>
    <t>58.7x</t>
  </si>
  <si>
    <t>Mothballed sources refurbished and brought back into supply - South</t>
  </si>
  <si>
    <t>R5a</t>
  </si>
  <si>
    <t xml:space="preserve">Mothballed sources refurbished and brought back into supply - North </t>
  </si>
  <si>
    <t>R5b</t>
  </si>
  <si>
    <t>59.1x</t>
  </si>
  <si>
    <t xml:space="preserve"> Innovation and optimisation of existing Active Leakage Control</t>
  </si>
  <si>
    <t xml:space="preserve"> ALC1</t>
  </si>
  <si>
    <t>y</t>
  </si>
  <si>
    <t>Increased Active Leakage Control activity 2Ml/d</t>
  </si>
  <si>
    <t xml:space="preserve">ALC2a  </t>
  </si>
  <si>
    <t>Increased Active Leakage Control activity 5Ml/d</t>
  </si>
  <si>
    <t xml:space="preserve">ALC2b  </t>
  </si>
  <si>
    <t xml:space="preserve">ALC Optimisation through better data </t>
  </si>
  <si>
    <t>ALC3</t>
  </si>
  <si>
    <t>Leakage driven asset renewal (2Ml/d)</t>
  </si>
  <si>
    <t xml:space="preserve">AM1a </t>
  </si>
  <si>
    <t>Leakage driven asset renewal (4Ml/d)</t>
  </si>
  <si>
    <t xml:space="preserve">AM1b </t>
  </si>
  <si>
    <t>Leakage driven asset renewal (9Ml/d)</t>
  </si>
  <si>
    <t xml:space="preserve">AM1c </t>
  </si>
  <si>
    <t xml:space="preserve">Better DMAs </t>
  </si>
  <si>
    <t xml:space="preserve">AM2 </t>
  </si>
  <si>
    <t>Near real time monitoring and decision support</t>
  </si>
  <si>
    <t xml:space="preserve">AM3 </t>
  </si>
  <si>
    <t>Pressure management optimisation</t>
  </si>
  <si>
    <t>PM1</t>
  </si>
  <si>
    <t>Final Planning Scenario  - 15% leakage reduction in 5 years</t>
  </si>
  <si>
    <t>ALY</t>
  </si>
  <si>
    <t>ALZ</t>
  </si>
  <si>
    <t>61.2x</t>
  </si>
  <si>
    <t>Current metering policy of Optants and Change of Occupier using AMR meters</t>
  </si>
  <si>
    <t>M2</t>
  </si>
  <si>
    <t xml:space="preserve">Metering optants and Change of Occupier </t>
  </si>
  <si>
    <t>Current metering policy of Optants and Change of Occupier using AMI Meters</t>
  </si>
  <si>
    <t>Compulsory Metering using Dumb Meters</t>
  </si>
  <si>
    <t>M4</t>
  </si>
  <si>
    <t>Compulsory Metering</t>
  </si>
  <si>
    <t>Met uplift optional</t>
  </si>
  <si>
    <t>M1a</t>
  </si>
  <si>
    <t xml:space="preserve">Metering optants </t>
  </si>
  <si>
    <t>Home Check</t>
  </si>
  <si>
    <t>WE1</t>
  </si>
  <si>
    <t>WE2</t>
  </si>
  <si>
    <t>ALY - 15% leakage reduction in 5 years</t>
  </si>
  <si>
    <t>M1a Met uplift optional</t>
  </si>
  <si>
    <t>WE1 Home Check</t>
  </si>
  <si>
    <t>WE2 Customer Engagement Dashboard</t>
  </si>
  <si>
    <t>1975/76</t>
  </si>
  <si>
    <t>1 in 100 17 month drought</t>
  </si>
  <si>
    <t>1933/34</t>
  </si>
  <si>
    <t>1 in 100 24 month drought</t>
  </si>
  <si>
    <t>1 in 100 9 month drought</t>
  </si>
  <si>
    <t>1975/76 - 1 in 200</t>
  </si>
  <si>
    <t>sum of  measures</t>
  </si>
  <si>
    <t>sum of restrictions</t>
  </si>
  <si>
    <t>1975/76 - 1 in 500</t>
  </si>
  <si>
    <t>1933/34 - 1 in 200</t>
  </si>
  <si>
    <t>1933/34 - 1 in 500</t>
  </si>
  <si>
    <t>1921 - 1 in 200</t>
  </si>
  <si>
    <t>1921 - 1 in 500</t>
  </si>
  <si>
    <t>In our drought plan we tested the performance of our water supply system to the drought scenarios lised above. Below, the supply and demand side measures included within our drought plan are listed, alongside their associated daily marginal benefit (increased yield/reduced demand). To derive from these figures the marginal yield values considered above, we have estimated from our drought bands, the approximate length of time we would be in each drought band, under each drought event. Band 3 measures include developing drought measures prior to the implementation of restrictions, and Band 4 measures are either customer restrictions and drought orders. Please refer to Section 10.1 of the draft drought plan for further details, and consideration of uncertainties in the figures presented.</t>
  </si>
  <si>
    <r>
      <rPr>
        <b/>
        <sz val="10"/>
        <rFont val="Arial"/>
        <family val="2"/>
      </rPr>
      <t>Drought Scenarios chosen and justification</t>
    </r>
    <r>
      <rPr>
        <sz val="10"/>
        <rFont val="Arial"/>
        <family val="2"/>
      </rPr>
      <t xml:space="preserve">  - We followed the approach taken in Water UK Water resources long term planning framework project to define additional plausible drought events. More details of thedrought generation can be found in Section 10.1 of the WRMP. Severe (1 in 200) and extreme (1 in 500) events were generated by making the three historical drought events worse in terms of magnitude according to the aridtiy index based extreme value analysis conducted. Together, these droughts include more severe short duration (single season) droughts, and multi-season droughts, for which our sustem is more vulnerable. </t>
    </r>
  </si>
  <si>
    <t xml:space="preserve">Supply -  Use of standby source: 6.5Ml/d, applied in band 4
Supply -  Pump storage from Bridgwater and Taunton Canal: 4.5Ml/d, applied in band 4 
Supply -  Clatworthy compensation reduction and Hele Bridge pump storage: 2.88Ml/d, applied in  4
Supply -  Sutton Bingham compensation reduction and Clifton Maybank pump storage  2.13Ml/d, applied in band 4
Demand -  Increased leakage reduction I:  0.5Ml/d,  applied in band 3
Demand -  Domestic water efficiency campaign: 0.4Ml/d, applied in band 3
Demand -  Business efficiency: 0.005Ml/d, applied in band 3
Demand -  Media Campaign – domestic and business: 0.828Ml/d, applied in band 3 
Demand -  Increased leakage reduction II: 1Ml/d, applied in band 4
Demand - Temporary water use restrictions 8.5Ml/d, applied in band 4
Demand -  No-essential use bans: 2.46Ml/d, applied in 4
</t>
  </si>
  <si>
    <t>As per our stated level of service, we have not included the impact of any drought measures (supply or demand) for historic events. We have not included any supply side or demand side restrictions in our stated level of service, and have not therefore included any such restrictions within our WRMP deployable output assessment</t>
  </si>
  <si>
    <t xml:space="preserve">We have used as our demand for each event our dry year annual average demand that is used in our WRMP demand assessment, which is our demand in 2020/21, consistent with the year chosen for our deployable output. The demand represents a normalised demand uplifted for weather effects based on a peak factor based on the uplift associated with the 1995 dry-period. Further details of the demand calculation can be found in Section 5.2.2 </t>
  </si>
  <si>
    <t>Original Planning Scenrio - 15% leakage reduction over 25 years</t>
  </si>
  <si>
    <t>M1</t>
  </si>
  <si>
    <t>Dashboard</t>
  </si>
  <si>
    <r>
      <rPr>
        <b/>
        <sz val="10"/>
        <rFont val="Arial"/>
        <family val="2"/>
      </rPr>
      <t>DO Approach</t>
    </r>
    <r>
      <rPr>
        <sz val="10"/>
        <rFont val="Arial"/>
        <family val="2"/>
      </rPr>
      <t xml:space="preserve"> - the approach for calculating DO is the same as all events, and is consistent with the approach taken for calculating DO for our design event, as detailed in our water resources management plan, section 4.
</t>
    </r>
    <r>
      <rPr>
        <b/>
        <sz val="10"/>
        <rFont val="Arial"/>
        <family val="2"/>
      </rPr>
      <t xml:space="preserve">LoS - </t>
    </r>
    <r>
      <rPr>
        <sz val="10"/>
        <rFont val="Arial"/>
        <family val="2"/>
      </rPr>
      <t xml:space="preserve">Our Level of service is that we would expect to impose temporary use restrictions no more than once in every 100 years, on average,  and non-essential use bans more than once in every 150 years on average.
</t>
    </r>
    <r>
      <rPr>
        <b/>
        <sz val="10"/>
        <rFont val="Arial"/>
        <family val="2"/>
      </rPr>
      <t xml:space="preserve">Constraint on DO - </t>
    </r>
    <r>
      <rPr>
        <sz val="10"/>
        <rFont val="Arial"/>
        <family val="2"/>
      </rPr>
      <t xml:space="preserve">Section 4 of our WRMP describes the constraints on deployable output
</t>
    </r>
    <r>
      <rPr>
        <b/>
        <sz val="10"/>
        <rFont val="Arial"/>
        <family val="2"/>
      </rPr>
      <t>Critical Year(s)</t>
    </r>
    <r>
      <rPr>
        <sz val="10"/>
        <rFont val="Arial"/>
        <family val="2"/>
      </rPr>
      <t xml:space="preserve"> - our DO in column G (WRMP DO of Sources (not including drought measures)) is taken from year 2020-21. we have decided to use this year, rather than the base year, as we have significant sustainability reductions early on in the planning period, before the 25 year planning period starts. We have also decided to use this year as the changes will come into effect between submission of draft and final water resources management plans
</t>
    </r>
    <r>
      <rPr>
        <b/>
        <sz val="10"/>
        <rFont val="Arial"/>
        <family val="2"/>
      </rPr>
      <t>Data length, qualityAppraoch to Drought Severity</t>
    </r>
    <r>
      <rPr>
        <sz val="10"/>
        <rFont val="Arial"/>
        <family val="2"/>
      </rPr>
      <t xml:space="preserve"> - we have historic weather records going back to 1911, and have used these to simulate the impact for three historic droughts on the historic record. The 1975/76 event is the most severe drought event within the historic record. The drought severities indicated are consistent with the methodology presented in the Water UK Water resources long term planning framework project, where each of the design event used is the worst event within the 100 year historic record for 9 month (1921), 17 month (1933/34) and 24 month (1933/34) events. The estimate of drought severity (and return period) is therefore conditional on the duration of the drought event, and is also calculated based on an aridity index that is calculated from the balance of rainfall and evapotransipration during the given drought event period. In section 10.1 of the WRMP we provide more details on event calculation, and uncertainties in interpretation of drought severities (return periods).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</si>
</sst>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yyyy\-yy"/>
    <numFmt numFmtId="165" formatCode="0.0"/>
    <numFmt numFmtId="166" formatCode="0.000"/>
    <numFmt numFmtId="167" formatCode="#,##0.0"/>
    <numFmt numFmtId="168" formatCode="0.0000"/>
    <numFmt numFmtId="169" formatCode="#,##0.00_ ;[Red]\-#,##0.00\ "/>
    <numFmt numFmtId="170" formatCode="0.00000"/>
    <numFmt numFmtId="171" formatCode="0.00000000000000000"/>
    <numFmt numFmtId="172" formatCode="0.0000000"/>
    <numFmt numFmtId="173" formatCode="0.000000000000"/>
  </numFmts>
  <fonts count="61" x14ac:knownFonts="1">
    <font>
      <sz val="12"/>
      <color theme="1"/>
      <name val="Arial"/>
      <family val="2"/>
    </font>
    <font>
      <sz val="11"/>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b/>
      <sz val="9"/>
      <color indexed="81"/>
      <name val="Tahoma"/>
      <family val="2"/>
    </font>
    <font>
      <sz val="9"/>
      <color indexed="81"/>
      <name val="Tahoma"/>
      <family val="2"/>
    </font>
    <font>
      <sz val="10"/>
      <color theme="0" tint="-0.249977111117893"/>
      <name val="Arial"/>
      <family val="2"/>
    </font>
    <font>
      <b/>
      <sz val="14"/>
      <color theme="1"/>
      <name val="Arial"/>
      <family val="2"/>
    </font>
    <font>
      <sz val="11"/>
      <color indexed="8"/>
      <name val="Calibri"/>
      <family val="2"/>
      <scheme val="minor"/>
    </font>
    <font>
      <sz val="10"/>
      <color theme="0"/>
      <name val="Arial"/>
      <family val="2"/>
    </font>
    <font>
      <sz val="1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
      <left style="thin">
        <color indexed="23"/>
      </left>
      <right style="thin">
        <color indexed="23"/>
      </right>
      <top style="thin">
        <color indexed="23"/>
      </top>
      <bottom/>
      <diagonal/>
    </border>
    <border>
      <left style="thin">
        <color indexed="23"/>
      </left>
      <right style="medium">
        <color indexed="23"/>
      </right>
      <top style="thin">
        <color indexed="23"/>
      </top>
      <bottom/>
      <diagonal/>
    </border>
  </borders>
  <cellStyleXfs count="17">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142">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1" fontId="9" fillId="0" borderId="6" xfId="1" applyNumberFormat="1" applyFont="1" applyFill="1" applyBorder="1" applyAlignment="1" applyProtection="1">
      <alignment horizontal="left"/>
      <protection locked="0"/>
    </xf>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0" fontId="9" fillId="0" borderId="6" xfId="3" applyFont="1" applyFill="1" applyBorder="1" applyAlignment="1" applyProtection="1">
      <alignment horizontal="left"/>
      <protection locked="0"/>
    </xf>
    <xf numFmtId="164" fontId="9" fillId="0" borderId="6" xfId="1" applyNumberFormat="1" applyFont="1" applyFill="1" applyBorder="1" applyAlignment="1" applyProtection="1">
      <alignment horizontal="left"/>
      <protection locked="0"/>
    </xf>
    <xf numFmtId="0" fontId="8" fillId="2" borderId="7" xfId="1" applyFont="1" applyFill="1" applyBorder="1" applyProtection="1">
      <protection locked="0"/>
    </xf>
    <xf numFmtId="0" fontId="8" fillId="2" borderId="0" xfId="1" applyFont="1" applyFill="1" applyBorder="1" applyProtection="1"/>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8"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2" fillId="2" borderId="0" xfId="1" applyFill="1" applyAlignment="1" applyProtection="1">
      <alignment wrapText="1"/>
      <protection locked="0"/>
    </xf>
    <xf numFmtId="0" fontId="9" fillId="2" borderId="0" xfId="1" applyFont="1" applyFill="1" applyBorder="1" applyProtection="1">
      <protection locked="0"/>
    </xf>
    <xf numFmtId="0" fontId="33" fillId="2" borderId="0" xfId="1" applyFont="1" applyFill="1" applyBorder="1" applyProtection="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25" fillId="2" borderId="25"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1" fontId="9" fillId="2" borderId="38" xfId="1" applyNumberFormat="1" applyFont="1" applyFill="1" applyBorder="1" applyAlignment="1" applyProtection="1">
      <alignment horizontal="left" vertical="center"/>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30" fillId="2" borderId="0" xfId="1" applyFont="1" applyFill="1" applyBorder="1" applyProtection="1">
      <protection locked="0"/>
    </xf>
    <xf numFmtId="0" fontId="12" fillId="2" borderId="0" xfId="1" applyFont="1" applyFill="1" applyBorder="1" applyProtection="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8" fillId="0" borderId="35" xfId="1" applyFont="1" applyBorder="1" applyAlignment="1" applyProtection="1">
      <alignment vertical="center" wrapText="1"/>
      <protection locked="0"/>
    </xf>
    <xf numFmtId="0" fontId="8" fillId="0" borderId="40" xfId="1" applyFont="1" applyBorder="1" applyAlignment="1" applyProtection="1">
      <alignment horizontal="center" vertical="center" wrapText="1"/>
      <protection locked="0"/>
    </xf>
    <xf numFmtId="1" fontId="8"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8" fillId="0" borderId="41" xfId="1" applyNumberFormat="1" applyFont="1" applyFill="1" applyBorder="1" applyAlignment="1" applyProtection="1">
      <alignment horizontal="center" vertical="center" wrapText="1"/>
      <protection locked="0"/>
    </xf>
    <xf numFmtId="1" fontId="8" fillId="0" borderId="42" xfId="1" applyNumberFormat="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2" fontId="33" fillId="2" borderId="0" xfId="1" applyNumberFormat="1" applyFont="1" applyFill="1" applyBorder="1" applyProtection="1"/>
    <xf numFmtId="0" fontId="9" fillId="2" borderId="43" xfId="1" applyFont="1" applyFill="1" applyBorder="1" applyProtection="1"/>
    <xf numFmtId="0" fontId="33" fillId="2" borderId="0" xfId="1" applyFont="1" applyFill="1" applyBorder="1" applyProtection="1"/>
    <xf numFmtId="0" fontId="2"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9" fillId="2" borderId="39" xfId="1" applyFont="1" applyFill="1" applyBorder="1" applyAlignment="1" applyProtection="1">
      <alignment horizontal="left" vertical="center"/>
      <protection locked="0"/>
    </xf>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49" fontId="12" fillId="2" borderId="0" xfId="1" applyNumberFormat="1" applyFont="1" applyFill="1" applyAlignment="1" applyProtection="1">
      <alignment horizontal="center" vertical="center"/>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49" fontId="8" fillId="0" borderId="35" xfId="1" applyNumberFormat="1" applyFont="1" applyBorder="1" applyAlignment="1" applyProtection="1">
      <alignment horizontal="center" vertical="center" wrapText="1"/>
      <protection locked="0"/>
    </xf>
    <xf numFmtId="1" fontId="8" fillId="4" borderId="40" xfId="1" applyNumberFormat="1" applyFont="1" applyFill="1" applyBorder="1" applyAlignment="1" applyProtection="1">
      <alignment horizontal="center" vertical="center" wrapText="1"/>
      <protection locked="0"/>
    </xf>
    <xf numFmtId="1" fontId="8" fillId="0" borderId="40" xfId="1" applyNumberFormat="1" applyFont="1" applyFill="1" applyBorder="1" applyAlignment="1" applyProtection="1">
      <alignment horizontal="center" vertical="center" wrapText="1"/>
      <protection locked="0"/>
    </xf>
    <xf numFmtId="1" fontId="8" fillId="0" borderId="63" xfId="1" applyNumberFormat="1" applyFont="1" applyFill="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49" fontId="2" fillId="2" borderId="0" xfId="1" applyNumberFormat="1" applyFill="1"/>
    <xf numFmtId="0" fontId="30" fillId="2" borderId="0" xfId="1" applyFont="1" applyFill="1" applyBorder="1"/>
    <xf numFmtId="0" fontId="2" fillId="2" borderId="0" xfId="1" applyFill="1" applyBorder="1"/>
    <xf numFmtId="0" fontId="38"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5"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27" fillId="2" borderId="0" xfId="1" applyFont="1" applyFill="1" applyProtection="1">
      <protection locked="0"/>
    </xf>
    <xf numFmtId="0" fontId="27" fillId="6" borderId="57"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0" fontId="12" fillId="6" borderId="57" xfId="1" applyFont="1" applyFill="1" applyBorder="1" applyAlignment="1" applyProtection="1">
      <alignment horizontal="center" vertical="center" wrapText="1"/>
    </xf>
    <xf numFmtId="1" fontId="27" fillId="6" borderId="39" xfId="1" applyNumberFormat="1" applyFont="1" applyFill="1" applyBorder="1" applyAlignment="1" applyProtection="1">
      <alignment horizontal="center" wrapText="1"/>
    </xf>
    <xf numFmtId="0" fontId="12" fillId="6" borderId="39" xfId="1" applyFont="1" applyFill="1" applyBorder="1" applyAlignment="1" applyProtection="1">
      <alignment horizontal="center" vertical="center" wrapText="1"/>
    </xf>
    <xf numFmtId="0" fontId="39" fillId="0" borderId="57" xfId="1" applyFont="1" applyFill="1" applyBorder="1" applyAlignment="1" applyProtection="1">
      <alignment horizontal="center" vertical="center" wrapText="1"/>
    </xf>
    <xf numFmtId="0" fontId="12" fillId="2" borderId="39" xfId="1" applyFont="1" applyFill="1" applyBorder="1" applyAlignment="1" applyProtection="1">
      <alignment vertical="center"/>
      <protection locked="0"/>
    </xf>
    <xf numFmtId="0" fontId="12" fillId="0" borderId="39"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2" fillId="2" borderId="0" xfId="1" applyFill="1" applyBorder="1" applyProtection="1"/>
    <xf numFmtId="0" fontId="12" fillId="6" borderId="6" xfId="1" applyFont="1" applyFill="1" applyBorder="1" applyAlignment="1" applyProtection="1">
      <alignment horizontal="center" vertical="center" wrapText="1"/>
    </xf>
    <xf numFmtId="1" fontId="20" fillId="6" borderId="6" xfId="1" applyNumberFormat="1" applyFont="1" applyFill="1" applyBorder="1" applyAlignment="1" applyProtection="1">
      <alignment horizontal="center" wrapText="1"/>
    </xf>
    <xf numFmtId="0" fontId="12" fillId="6" borderId="36" xfId="1" applyFont="1" applyFill="1" applyBorder="1" applyAlignment="1" applyProtection="1">
      <alignment horizontal="center" vertical="center" wrapText="1"/>
    </xf>
    <xf numFmtId="1" fontId="12"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0" fontId="12" fillId="0" borderId="36" xfId="1" applyFont="1" applyFill="1" applyBorder="1" applyAlignment="1" applyProtection="1">
      <alignment horizontal="center" vertic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12" fillId="6" borderId="57" xfId="1" applyFont="1" applyFill="1" applyBorder="1" applyAlignment="1" applyProtection="1">
      <alignment horizontal="center" vertical="center"/>
      <protection locked="0"/>
    </xf>
    <xf numFmtId="0" fontId="12" fillId="0" borderId="57"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7" xfId="1" applyFont="1" applyFill="1" applyBorder="1" applyAlignment="1" applyProtection="1">
      <alignment horizontal="center" vertical="center"/>
    </xf>
    <xf numFmtId="0" fontId="12" fillId="6" borderId="57" xfId="1" applyFont="1" applyFill="1" applyBorder="1" applyAlignment="1" applyProtection="1">
      <alignment horizontal="center"/>
      <protection locked="0"/>
    </xf>
    <xf numFmtId="0" fontId="39" fillId="0" borderId="57" xfId="1" applyFont="1" applyFill="1" applyBorder="1" applyAlignment="1" applyProtection="1">
      <alignment horizontal="center" wrapText="1"/>
    </xf>
    <xf numFmtId="0" fontId="12" fillId="0" borderId="57" xfId="1" applyFont="1" applyFill="1" applyBorder="1" applyAlignment="1" applyProtection="1">
      <alignment horizontal="center"/>
      <protection locked="0"/>
    </xf>
    <xf numFmtId="1" fontId="16" fillId="6" borderId="6" xfId="1" applyNumberFormat="1" applyFont="1" applyFill="1" applyBorder="1" applyAlignment="1" applyProtection="1">
      <alignment horizontal="center"/>
    </xf>
    <xf numFmtId="2" fontId="12" fillId="6" borderId="57" xfId="1" applyNumberFormat="1" applyFont="1" applyFill="1" applyBorder="1" applyAlignment="1" applyProtection="1">
      <alignment horizontal="center"/>
      <protection locked="0"/>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8" fillId="0" borderId="88" xfId="1" applyFont="1" applyBorder="1" applyAlignment="1" applyProtection="1">
      <alignment horizontal="center" vertical="center" wrapText="1"/>
      <protection locked="0"/>
    </xf>
    <xf numFmtId="49" fontId="8"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protection locked="0"/>
    </xf>
    <xf numFmtId="0" fontId="12" fillId="3" borderId="45"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protection locked="0"/>
    </xf>
    <xf numFmtId="49" fontId="12" fillId="3" borderId="39" xfId="1" applyNumberFormat="1" applyFont="1" applyFill="1" applyBorder="1" applyAlignment="1" applyProtection="1">
      <alignment horizontal="center" vertical="center" wrapText="1"/>
      <protection locked="0"/>
    </xf>
    <xf numFmtId="0" fontId="12" fillId="3" borderId="39" xfId="1" applyFont="1" applyFill="1" applyBorder="1" applyAlignment="1" applyProtection="1">
      <alignment horizontal="center" vertical="center"/>
      <protection locked="0"/>
    </xf>
    <xf numFmtId="49" fontId="16" fillId="2" borderId="0" xfId="1" applyNumberFormat="1" applyFont="1" applyFill="1" applyBorder="1" applyProtection="1">
      <protection locked="0"/>
    </xf>
    <xf numFmtId="0" fontId="12" fillId="0" borderId="8" xfId="1" applyFont="1" applyFill="1" applyBorder="1" applyAlignment="1" applyProtection="1">
      <alignment horizontal="center" vertical="center"/>
      <protection locked="0"/>
    </xf>
    <xf numFmtId="0" fontId="12" fillId="2" borderId="39" xfId="1" applyFont="1" applyFill="1" applyBorder="1" applyAlignment="1" applyProtection="1">
      <alignment horizontal="center" vertical="center" wrapText="1"/>
      <protection locked="0"/>
    </xf>
    <xf numFmtId="49" fontId="12" fillId="2" borderId="39" xfId="1" applyNumberFormat="1" applyFont="1" applyFill="1" applyBorder="1" applyAlignment="1" applyProtection="1">
      <alignment horizontal="center" vertical="center" wrapText="1"/>
    </xf>
    <xf numFmtId="0" fontId="12" fillId="2" borderId="39" xfId="1" applyFont="1" applyFill="1" applyBorder="1" applyAlignment="1" applyProtection="1">
      <alignment horizontal="center" vertical="center"/>
      <protection locked="0"/>
    </xf>
    <xf numFmtId="2" fontId="12" fillId="4" borderId="39" xfId="1" applyNumberFormat="1" applyFont="1" applyFill="1" applyBorder="1" applyAlignment="1" applyProtection="1">
      <alignment horizontal="center" vertical="center"/>
      <protection locked="0"/>
    </xf>
    <xf numFmtId="2" fontId="21" fillId="5" borderId="39" xfId="1" applyNumberFormat="1" applyFont="1" applyFill="1" applyBorder="1" applyAlignment="1" applyProtection="1">
      <alignment horizontal="center" vertical="center"/>
      <protection locked="0"/>
    </xf>
    <xf numFmtId="2" fontId="12" fillId="0" borderId="39" xfId="1" applyNumberFormat="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wrapText="1"/>
      <protection locked="0"/>
    </xf>
    <xf numFmtId="49" fontId="12" fillId="2" borderId="39" xfId="1" applyNumberFormat="1" applyFont="1" applyFill="1" applyBorder="1" applyAlignment="1" applyProtection="1">
      <alignment horizontal="center" vertical="center"/>
      <protection locked="0"/>
    </xf>
    <xf numFmtId="0" fontId="39" fillId="2" borderId="39" xfId="1" applyFont="1" applyFill="1" applyBorder="1" applyAlignment="1" applyProtection="1">
      <alignment horizontal="center" vertical="center"/>
      <protection locked="0"/>
    </xf>
    <xf numFmtId="49" fontId="12" fillId="2" borderId="6" xfId="1" applyNumberFormat="1" applyFont="1" applyFill="1" applyBorder="1" applyAlignment="1" applyProtection="1">
      <alignment horizontal="center" vertical="center"/>
      <protection locked="0"/>
    </xf>
    <xf numFmtId="0" fontId="39" fillId="2" borderId="6" xfId="1" applyFont="1" applyFill="1" applyBorder="1" applyAlignment="1" applyProtection="1">
      <alignment horizontal="center" vertical="center"/>
      <protection locked="0"/>
    </xf>
    <xf numFmtId="0" fontId="12" fillId="0" borderId="65" xfId="1" applyFont="1" applyFill="1" applyBorder="1" applyAlignment="1" applyProtection="1">
      <alignment horizontal="center" vertical="center"/>
      <protection locked="0"/>
    </xf>
    <xf numFmtId="0" fontId="12" fillId="2" borderId="70" xfId="1" applyFont="1" applyFill="1" applyBorder="1" applyAlignment="1" applyProtection="1">
      <alignment horizontal="center" vertical="center" wrapText="1"/>
      <protection locked="0"/>
    </xf>
    <xf numFmtId="49" fontId="12" fillId="2" borderId="70" xfId="1" applyNumberFormat="1" applyFont="1" applyFill="1" applyBorder="1" applyAlignment="1" applyProtection="1">
      <alignment horizontal="center" vertical="center"/>
      <protection locked="0"/>
    </xf>
    <xf numFmtId="0" fontId="39" fillId="2" borderId="70" xfId="1" applyFont="1" applyFill="1" applyBorder="1" applyAlignment="1" applyProtection="1">
      <alignment horizontal="center" vertical="center"/>
      <protection locked="0"/>
    </xf>
    <xf numFmtId="2" fontId="12" fillId="4" borderId="66" xfId="1" applyNumberFormat="1" applyFont="1" applyFill="1" applyBorder="1" applyAlignment="1" applyProtection="1">
      <alignment horizontal="center" vertical="center"/>
      <protection locked="0"/>
    </xf>
    <xf numFmtId="2" fontId="21" fillId="5" borderId="66" xfId="1" applyNumberFormat="1" applyFont="1" applyFill="1" applyBorder="1" applyAlignment="1" applyProtection="1">
      <alignment horizontal="center" vertical="center"/>
      <protection locked="0"/>
    </xf>
    <xf numFmtId="2" fontId="12" fillId="0" borderId="66"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wrapText="1"/>
      <protection locked="0"/>
    </xf>
    <xf numFmtId="49" fontId="12" fillId="2" borderId="39" xfId="1" applyNumberFormat="1" applyFont="1" applyFill="1" applyBorder="1" applyAlignment="1" applyProtection="1">
      <alignment horizontal="center" vertical="center" wrapText="1"/>
      <protection locked="0"/>
    </xf>
    <xf numFmtId="0" fontId="12" fillId="3" borderId="39" xfId="1" applyFont="1" applyFill="1" applyBorder="1" applyAlignment="1" applyProtection="1">
      <alignment horizontal="center" vertical="center" wrapText="1"/>
      <protection locked="0"/>
    </xf>
    <xf numFmtId="2" fontId="12" fillId="3" borderId="39"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wrapText="1"/>
      <protection locked="0"/>
    </xf>
    <xf numFmtId="0" fontId="39" fillId="2" borderId="48" xfId="1" applyFont="1" applyFill="1" applyBorder="1" applyAlignment="1" applyProtection="1">
      <alignment horizontal="center" vertical="center"/>
      <protection locked="0"/>
    </xf>
    <xf numFmtId="2" fontId="12" fillId="4" borderId="48" xfId="1" applyNumberFormat="1" applyFont="1" applyFill="1" applyBorder="1" applyAlignment="1" applyProtection="1">
      <alignment horizontal="center" vertical="center"/>
      <protection locked="0"/>
    </xf>
    <xf numFmtId="2" fontId="21" fillId="5" borderId="48" xfId="1" applyNumberFormat="1" applyFont="1" applyFill="1" applyBorder="1" applyAlignment="1" applyProtection="1">
      <alignment horizontal="center" vertical="center"/>
      <protection locked="0"/>
    </xf>
    <xf numFmtId="2" fontId="12" fillId="0" borderId="48" xfId="1" applyNumberFormat="1" applyFont="1" applyFill="1" applyBorder="1" applyAlignment="1" applyProtection="1">
      <alignment horizontal="center" vertical="center"/>
      <protection locked="0"/>
    </xf>
    <xf numFmtId="0" fontId="12" fillId="3" borderId="57" xfId="1" applyFont="1" applyFill="1" applyBorder="1" applyAlignment="1" applyProtection="1">
      <alignment horizontal="center" vertical="center"/>
      <protection locked="0"/>
    </xf>
    <xf numFmtId="0" fontId="12" fillId="3" borderId="65" xfId="1" applyFont="1" applyFill="1" applyBorder="1" applyAlignment="1" applyProtection="1">
      <alignment horizontal="center" vertical="center"/>
      <protection locked="0"/>
    </xf>
    <xf numFmtId="49" fontId="12" fillId="3" borderId="66" xfId="1" applyNumberFormat="1" applyFont="1" applyFill="1" applyBorder="1" applyAlignment="1" applyProtection="1">
      <alignment horizontal="center" vertical="center" wrapText="1"/>
      <protection locked="0"/>
    </xf>
    <xf numFmtId="0" fontId="12" fillId="3" borderId="66" xfId="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49" fontId="8" fillId="2" borderId="35" xfId="1" applyNumberFormat="1" applyFont="1" applyFill="1" applyBorder="1" applyAlignment="1" applyProtection="1">
      <alignment horizontal="center" vertical="center" wrapText="1"/>
    </xf>
    <xf numFmtId="1" fontId="8" fillId="4" borderId="35" xfId="1" applyNumberFormat="1" applyFont="1" applyFill="1" applyBorder="1" applyAlignment="1" applyProtection="1">
      <alignment horizontal="center" vertical="center" wrapText="1"/>
      <protection locked="0"/>
    </xf>
    <xf numFmtId="1" fontId="8" fillId="0" borderId="35" xfId="1" applyNumberFormat="1" applyFont="1" applyFill="1" applyBorder="1" applyAlignment="1" applyProtection="1">
      <alignment horizontal="center"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0" fontId="12" fillId="3" borderId="6" xfId="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protection locked="0"/>
    </xf>
    <xf numFmtId="0" fontId="12" fillId="3" borderId="48"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3" borderId="70" xfId="1" applyFont="1" applyFill="1" applyBorder="1" applyAlignment="1" applyProtection="1">
      <alignment horizontal="center" vertical="center"/>
      <protection locked="0"/>
    </xf>
    <xf numFmtId="49" fontId="12" fillId="2" borderId="0" xfId="1" applyNumberFormat="1" applyFont="1" applyFill="1" applyAlignment="1" applyProtection="1">
      <alignment horizontal="center"/>
      <protection locked="0"/>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0" fontId="12" fillId="0" borderId="39" xfId="1" applyFont="1" applyFill="1" applyBorder="1" applyAlignment="1" applyProtection="1">
      <alignment horizontal="left" vertical="center" wrapText="1"/>
      <protection locked="0"/>
    </xf>
    <xf numFmtId="49" fontId="12" fillId="2" borderId="6" xfId="1" applyNumberFormat="1" applyFont="1" applyFill="1" applyBorder="1" applyAlignment="1" applyProtection="1">
      <alignment horizontal="center" vertical="center" wrapText="1"/>
      <protection locked="0"/>
    </xf>
    <xf numFmtId="2" fontId="12" fillId="4" borderId="36" xfId="1" applyNumberFormat="1" applyFont="1" applyFill="1" applyBorder="1" applyAlignment="1" applyProtection="1">
      <alignment horizontal="center" vertical="center"/>
      <protection locked="0"/>
    </xf>
    <xf numFmtId="2" fontId="12" fillId="5" borderId="36" xfId="1" applyNumberFormat="1" applyFont="1" applyFill="1" applyBorder="1" applyAlignment="1" applyProtection="1">
      <alignment horizontal="center" vertical="center"/>
      <protection locked="0"/>
    </xf>
    <xf numFmtId="2" fontId="12" fillId="2" borderId="36"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wrapText="1"/>
      <protection locked="0"/>
    </xf>
    <xf numFmtId="2" fontId="12" fillId="4" borderId="6" xfId="1" applyNumberFormat="1" applyFont="1" applyFill="1" applyBorder="1" applyAlignment="1" applyProtection="1">
      <alignment horizontal="center" vertical="center"/>
      <protection locked="0"/>
    </xf>
    <xf numFmtId="2" fontId="12" fillId="5"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center" vertical="center"/>
      <protection locked="0"/>
    </xf>
    <xf numFmtId="0" fontId="12" fillId="3" borderId="66" xfId="1" applyFont="1" applyFill="1" applyBorder="1" applyAlignment="1" applyProtection="1">
      <alignment horizontal="left" vertical="center" wrapText="1"/>
      <protection locked="0"/>
    </xf>
    <xf numFmtId="2" fontId="12" fillId="5" borderId="66" xfId="1" applyNumberFormat="1" applyFont="1" applyFill="1" applyBorder="1" applyAlignment="1" applyProtection="1">
      <alignment horizontal="center" vertical="center"/>
      <protection locked="0"/>
    </xf>
    <xf numFmtId="2" fontId="12" fillId="3" borderId="66" xfId="1" applyNumberFormat="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wrapText="1"/>
      <protection locked="0"/>
    </xf>
    <xf numFmtId="49" fontId="12" fillId="3" borderId="39"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center" vertical="center"/>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39" fillId="2" borderId="6" xfId="1" applyFont="1" applyFill="1" applyBorder="1" applyAlignment="1" applyProtection="1">
      <alignment horizontal="left" vertical="center"/>
      <protection locked="0"/>
    </xf>
    <xf numFmtId="1" fontId="12" fillId="0" borderId="36" xfId="1" applyNumberFormat="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4" borderId="36" xfId="1" applyFont="1" applyFill="1" applyBorder="1" applyAlignment="1" applyProtection="1">
      <alignment horizontal="center" vertical="center"/>
      <protection locked="0"/>
    </xf>
    <xf numFmtId="0" fontId="21" fillId="5" borderId="36" xfId="1" applyFont="1" applyFill="1" applyBorder="1" applyAlignment="1" applyProtection="1">
      <alignment horizontal="center" vertical="center"/>
      <protection locked="0"/>
    </xf>
    <xf numFmtId="0" fontId="12" fillId="6" borderId="39" xfId="1" applyFont="1" applyFill="1" applyBorder="1" applyAlignment="1" applyProtection="1">
      <alignment horizontal="left" vertical="center" wrapText="1"/>
    </xf>
    <xf numFmtId="1" fontId="12" fillId="6" borderId="39" xfId="1" applyNumberFormat="1" applyFont="1" applyFill="1" applyBorder="1" applyAlignment="1" applyProtection="1">
      <alignment horizontal="center" wrapText="1"/>
    </xf>
    <xf numFmtId="2" fontId="12" fillId="0" borderId="6" xfId="1" applyNumberFormat="1" applyFont="1" applyFill="1" applyBorder="1" applyAlignment="1" applyProtection="1">
      <alignment horizontal="center" vertical="center"/>
      <protection locked="0"/>
    </xf>
    <xf numFmtId="2" fontId="12" fillId="3" borderId="53"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left" vertical="center"/>
      <protection locked="0"/>
    </xf>
    <xf numFmtId="49" fontId="12" fillId="2" borderId="6" xfId="1" applyNumberFormat="1" applyFont="1" applyFill="1" applyBorder="1" applyAlignment="1" applyProtection="1">
      <alignment vertical="center" wrapText="1"/>
      <protection locked="0"/>
    </xf>
    <xf numFmtId="0" fontId="12" fillId="2" borderId="6" xfId="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protection locked="0"/>
    </xf>
    <xf numFmtId="49" fontId="12" fillId="3" borderId="39" xfId="1" applyNumberFormat="1" applyFont="1" applyFill="1" applyBorder="1" applyAlignment="1" applyProtection="1">
      <alignment vertical="center"/>
      <protection locked="0"/>
    </xf>
    <xf numFmtId="0" fontId="12" fillId="3" borderId="66" xfId="1" applyFont="1" applyFill="1" applyBorder="1" applyAlignment="1" applyProtection="1">
      <alignment horizontal="left" vertical="center"/>
      <protection locked="0"/>
    </xf>
    <xf numFmtId="49" fontId="12" fillId="3" borderId="69" xfId="1" applyNumberFormat="1" applyFont="1" applyFill="1" applyBorder="1" applyAlignment="1" applyProtection="1">
      <alignment vertical="center"/>
      <protection locked="0"/>
    </xf>
    <xf numFmtId="0" fontId="12" fillId="3" borderId="69" xfId="1" applyFont="1" applyFill="1" applyBorder="1" applyAlignment="1" applyProtection="1">
      <alignment horizontal="center" vertical="center"/>
      <protection locked="0"/>
    </xf>
    <xf numFmtId="2" fontId="12" fillId="4" borderId="69" xfId="1" applyNumberFormat="1" applyFont="1" applyFill="1" applyBorder="1" applyAlignment="1" applyProtection="1">
      <alignment horizontal="center" vertical="center"/>
      <protection locked="0"/>
    </xf>
    <xf numFmtId="2" fontId="12" fillId="3" borderId="69" xfId="1" applyNumberFormat="1" applyFont="1" applyFill="1" applyBorder="1" applyAlignment="1" applyProtection="1">
      <alignment horizontal="center" vertical="center"/>
      <protection locked="0"/>
    </xf>
    <xf numFmtId="0" fontId="12" fillId="3" borderId="52" xfId="1" applyFont="1" applyFill="1" applyBorder="1" applyAlignment="1" applyProtection="1">
      <alignment horizontal="center" vertical="center"/>
    </xf>
    <xf numFmtId="49" fontId="12" fillId="3" borderId="6" xfId="1" applyNumberFormat="1" applyFont="1" applyFill="1" applyBorder="1" applyAlignment="1" applyProtection="1">
      <alignment vertical="center" wrapText="1"/>
      <protection locked="0"/>
    </xf>
    <xf numFmtId="0" fontId="12" fillId="0" borderId="4" xfId="1" applyFont="1" applyFill="1" applyBorder="1" applyAlignment="1" applyProtection="1">
      <alignment horizontal="center" vertical="center"/>
      <protection locked="0"/>
    </xf>
    <xf numFmtId="0" fontId="12" fillId="2" borderId="36" xfId="1" applyFont="1" applyFill="1" applyBorder="1" applyAlignment="1" applyProtection="1">
      <alignment horizontal="left" vertical="center" wrapText="1"/>
      <protection locked="0"/>
    </xf>
    <xf numFmtId="0" fontId="12" fillId="2" borderId="36" xfId="1" applyFont="1" applyFill="1" applyBorder="1" applyAlignment="1" applyProtection="1">
      <alignment horizontal="center" vertical="center"/>
      <protection locked="0"/>
    </xf>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vertical="center"/>
      <protection locked="0"/>
    </xf>
    <xf numFmtId="2" fontId="12" fillId="0" borderId="36" xfId="1"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0" fontId="46" fillId="0" borderId="0" xfId="0" applyFont="1"/>
    <xf numFmtId="2" fontId="12" fillId="2" borderId="51" xfId="1" applyNumberFormat="1" applyFont="1" applyFill="1" applyBorder="1" applyAlignment="1" applyProtection="1">
      <alignment horizontal="center" vertical="center"/>
      <protection locked="0"/>
    </xf>
    <xf numFmtId="2" fontId="12" fillId="3" borderId="67" xfId="1" applyNumberFormat="1" applyFont="1" applyFill="1" applyBorder="1" applyAlignment="1" applyProtection="1">
      <alignment horizontal="center" vertical="center"/>
      <protection locked="0"/>
    </xf>
    <xf numFmtId="0" fontId="12" fillId="3" borderId="64" xfId="1" applyFont="1" applyFill="1" applyBorder="1" applyAlignment="1" applyProtection="1">
      <alignment horizontal="left" vertical="center" wrapText="1"/>
      <protection locked="0"/>
    </xf>
    <xf numFmtId="0" fontId="12" fillId="3" borderId="58" xfId="1" applyFont="1" applyFill="1" applyBorder="1" applyAlignment="1" applyProtection="1">
      <alignment horizontal="center" vertical="center"/>
      <protection locked="0"/>
    </xf>
    <xf numFmtId="0" fontId="12" fillId="3" borderId="45" xfId="1" applyFont="1" applyFill="1" applyBorder="1" applyAlignment="1" applyProtection="1">
      <alignment horizontal="left" vertical="center" wrapText="1"/>
    </xf>
    <xf numFmtId="2" fontId="12" fillId="4" borderId="41"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vertical="center" wrapText="1"/>
    </xf>
    <xf numFmtId="0" fontId="12" fillId="6" borderId="39" xfId="1" applyFont="1" applyFill="1" applyBorder="1" applyAlignment="1" applyProtection="1">
      <alignment vertical="center" wrapText="1"/>
    </xf>
    <xf numFmtId="2" fontId="12" fillId="0" borderId="53" xfId="1" applyNumberFormat="1" applyFont="1" applyFill="1" applyBorder="1" applyAlignment="1" applyProtection="1">
      <alignment horizontal="center" vertical="center"/>
      <protection locked="0"/>
    </xf>
    <xf numFmtId="0" fontId="12" fillId="0" borderId="51" xfId="1" applyFont="1" applyFill="1" applyBorder="1" applyAlignment="1" applyProtection="1">
      <alignment horizontal="center" vertical="center"/>
      <protection locked="0"/>
    </xf>
    <xf numFmtId="165" fontId="12" fillId="0" borderId="6" xfId="1" applyNumberFormat="1" applyFont="1" applyFill="1" applyBorder="1" applyAlignment="1" applyProtection="1">
      <alignment horizontal="center" vertical="center"/>
      <protection locked="0"/>
    </xf>
    <xf numFmtId="0" fontId="12" fillId="3" borderId="57" xfId="1" applyFont="1" applyFill="1" applyBorder="1" applyAlignment="1" applyProtection="1">
      <alignment horizontal="left" vertical="center"/>
      <protection locked="0"/>
    </xf>
    <xf numFmtId="2" fontId="12" fillId="3" borderId="57"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vertical="center"/>
      <protection locked="0"/>
    </xf>
    <xf numFmtId="2" fontId="12" fillId="3" borderId="73" xfId="1" applyNumberFormat="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protection locked="0"/>
    </xf>
    <xf numFmtId="0" fontId="12" fillId="2" borderId="64" xfId="1" applyFont="1" applyFill="1" applyBorder="1" applyAlignment="1" applyProtection="1">
      <alignment horizontal="left" vertical="center" wrapText="1"/>
      <protection locked="0"/>
    </xf>
    <xf numFmtId="49" fontId="12" fillId="2" borderId="41" xfId="1" applyNumberFormat="1" applyFont="1" applyFill="1" applyBorder="1" applyAlignment="1" applyProtection="1">
      <alignment horizontal="center" vertical="center" wrapText="1"/>
      <protection locked="0"/>
    </xf>
    <xf numFmtId="0" fontId="12" fillId="2" borderId="41" xfId="1" applyFont="1" applyFill="1" applyBorder="1" applyAlignment="1" applyProtection="1">
      <alignment horizontal="center" vertical="center"/>
      <protection locked="0"/>
    </xf>
    <xf numFmtId="0" fontId="12" fillId="2" borderId="64" xfId="1" applyFont="1" applyFill="1" applyBorder="1" applyAlignment="1" applyProtection="1">
      <alignment horizontal="center" vertical="center"/>
      <protection locked="0"/>
    </xf>
    <xf numFmtId="2" fontId="12" fillId="4" borderId="64" xfId="1" applyNumberFormat="1" applyFont="1" applyFill="1" applyBorder="1" applyAlignment="1" applyProtection="1">
      <alignment horizontal="center" vertical="center"/>
      <protection locked="0"/>
    </xf>
    <xf numFmtId="2" fontId="21" fillId="5" borderId="64" xfId="1" applyNumberFormat="1" applyFont="1" applyFill="1" applyBorder="1" applyAlignment="1" applyProtection="1">
      <alignment horizontal="center" vertical="center"/>
      <protection locked="0"/>
    </xf>
    <xf numFmtId="2" fontId="12" fillId="2" borderId="64" xfId="1" applyNumberFormat="1" applyFont="1" applyFill="1" applyBorder="1" applyAlignment="1" applyProtection="1">
      <alignment horizontal="center" vertical="center"/>
      <protection locked="0"/>
    </xf>
    <xf numFmtId="2" fontId="12" fillId="2" borderId="63" xfId="1" applyNumberFormat="1" applyFont="1" applyFill="1" applyBorder="1" applyAlignment="1" applyProtection="1">
      <alignment horizontal="center" vertical="center"/>
      <protection locked="0"/>
    </xf>
    <xf numFmtId="0" fontId="12" fillId="2" borderId="6" xfId="1" applyFont="1" applyFill="1" applyBorder="1" applyAlignment="1" applyProtection="1">
      <alignment horizontal="left" vertical="center" wrapText="1"/>
      <protection locked="0"/>
    </xf>
    <xf numFmtId="0" fontId="12" fillId="0" borderId="58" xfId="1" applyFont="1" applyFill="1" applyBorder="1" applyAlignment="1" applyProtection="1">
      <alignment horizontal="center" vertical="center"/>
      <protection locked="0"/>
    </xf>
    <xf numFmtId="0" fontId="12" fillId="2" borderId="54" xfId="1" applyFont="1" applyFill="1" applyBorder="1" applyAlignment="1" applyProtection="1">
      <alignment horizontal="center" vertical="center"/>
      <protection locked="0"/>
    </xf>
    <xf numFmtId="2" fontId="12" fillId="4" borderId="54" xfId="1" applyNumberFormat="1" applyFont="1" applyFill="1" applyBorder="1" applyAlignment="1" applyProtection="1">
      <alignment horizontal="center" vertical="center"/>
      <protection locked="0"/>
    </xf>
    <xf numFmtId="2" fontId="21" fillId="5" borderId="54" xfId="1" applyNumberFormat="1" applyFont="1" applyFill="1" applyBorder="1" applyAlignment="1" applyProtection="1">
      <alignment horizontal="center" vertical="center"/>
      <protection locked="0"/>
    </xf>
    <xf numFmtId="2" fontId="12" fillId="0" borderId="54" xfId="1" applyNumberFormat="1" applyFont="1" applyFill="1" applyBorder="1" applyAlignment="1" applyProtection="1">
      <alignment horizontal="center" vertical="center"/>
      <protection locked="0"/>
    </xf>
    <xf numFmtId="2" fontId="12" fillId="0" borderId="59" xfId="1" applyNumberFormat="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xf>
    <xf numFmtId="0" fontId="12" fillId="2" borderId="45" xfId="1" applyFont="1" applyFill="1" applyBorder="1" applyAlignment="1" applyProtection="1">
      <alignment horizontal="left" vertical="center"/>
      <protection locked="0"/>
    </xf>
    <xf numFmtId="49" fontId="12" fillId="2" borderId="45" xfId="1" applyNumberFormat="1" applyFont="1" applyFill="1" applyBorder="1" applyAlignment="1" applyProtection="1">
      <alignment horizontal="left" vertical="center" wrapText="1"/>
      <protection locked="0"/>
    </xf>
    <xf numFmtId="0" fontId="12" fillId="2" borderId="45" xfId="1" applyFont="1" applyFill="1" applyBorder="1" applyAlignment="1" applyProtection="1">
      <alignment horizontal="center" vertical="center"/>
      <protection locked="0"/>
    </xf>
    <xf numFmtId="2" fontId="12" fillId="4" borderId="45" xfId="1" applyNumberFormat="1" applyFont="1" applyFill="1" applyBorder="1" applyAlignment="1" applyProtection="1">
      <alignment horizontal="center" vertical="center"/>
      <protection locked="0"/>
    </xf>
    <xf numFmtId="2" fontId="21" fillId="5" borderId="45" xfId="1" applyNumberFormat="1" applyFont="1" applyFill="1" applyBorder="1" applyAlignment="1" applyProtection="1">
      <alignment horizontal="center" vertical="center"/>
      <protection locked="0"/>
    </xf>
    <xf numFmtId="2" fontId="12" fillId="0" borderId="45" xfId="1" applyNumberFormat="1" applyFont="1" applyFill="1" applyBorder="1" applyAlignment="1" applyProtection="1">
      <alignment horizontal="center" vertical="center"/>
      <protection locked="0"/>
    </xf>
    <xf numFmtId="2" fontId="12" fillId="0" borderId="46" xfId="1" applyNumberFormat="1" applyFont="1" applyFill="1" applyBorder="1" applyAlignment="1" applyProtection="1">
      <alignment horizontal="center" vertical="center"/>
      <protection locked="0"/>
    </xf>
    <xf numFmtId="0" fontId="12" fillId="3" borderId="48" xfId="1" applyFont="1" applyFill="1" applyBorder="1" applyAlignment="1" applyProtection="1">
      <alignment horizontal="left" vertical="center"/>
      <protection locked="0"/>
    </xf>
    <xf numFmtId="49" fontId="12" fillId="3" borderId="48" xfId="1" applyNumberFormat="1" applyFont="1" applyFill="1" applyBorder="1" applyAlignment="1" applyProtection="1">
      <alignment vertical="center" wrapText="1"/>
      <protection locked="0"/>
    </xf>
    <xf numFmtId="2" fontId="12" fillId="0" borderId="49" xfId="1" applyNumberFormat="1" applyFont="1" applyFill="1" applyBorder="1" applyAlignment="1" applyProtection="1">
      <alignment horizontal="center" vertical="center"/>
      <protection locked="0"/>
    </xf>
    <xf numFmtId="0" fontId="12" fillId="0" borderId="50" xfId="1" applyFont="1" applyFill="1" applyBorder="1" applyAlignment="1" applyProtection="1">
      <alignment horizontal="center" vertical="center"/>
      <protection locked="0"/>
    </xf>
    <xf numFmtId="2" fontId="12" fillId="0" borderId="51" xfId="1" applyNumberFormat="1" applyFont="1" applyFill="1" applyBorder="1" applyAlignment="1" applyProtection="1">
      <alignment horizontal="center" vertical="center"/>
      <protection locked="0"/>
    </xf>
    <xf numFmtId="0" fontId="27" fillId="2" borderId="8" xfId="1" applyFont="1" applyFill="1" applyBorder="1" applyAlignment="1" applyProtection="1">
      <alignment horizontal="left" vertical="center" wrapText="1"/>
      <protection locked="0"/>
    </xf>
    <xf numFmtId="0" fontId="27" fillId="2" borderId="8" xfId="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0" fontId="27" fillId="2" borderId="8" xfId="1" applyFont="1" applyFill="1" applyBorder="1" applyAlignment="1" applyProtection="1">
      <alignment horizontal="left" wrapText="1"/>
      <protection locked="0"/>
    </xf>
    <xf numFmtId="0" fontId="12" fillId="0" borderId="8" xfId="1" applyFont="1" applyFill="1" applyBorder="1" applyAlignment="1" applyProtection="1">
      <alignment horizontal="center" vertical="center"/>
    </xf>
    <xf numFmtId="0" fontId="12" fillId="2" borderId="39" xfId="1" applyFont="1" applyFill="1" applyBorder="1" applyAlignment="1" applyProtection="1">
      <alignment horizontal="left" vertical="center"/>
      <protection locked="0"/>
    </xf>
    <xf numFmtId="49" fontId="12" fillId="0" borderId="6" xfId="1" applyNumberFormat="1" applyFont="1" applyFill="1" applyBorder="1" applyAlignment="1" applyProtection="1">
      <alignment horizontal="left" vertical="center" wrapText="1"/>
      <protection locked="0"/>
    </xf>
    <xf numFmtId="0" fontId="39" fillId="2" borderId="54" xfId="1" applyFont="1" applyFill="1" applyBorder="1" applyAlignment="1" applyProtection="1">
      <alignment horizontal="left" vertical="center"/>
      <protection locked="0"/>
    </xf>
    <xf numFmtId="49" fontId="12" fillId="2" borderId="54" xfId="1" applyNumberFormat="1" applyFont="1" applyFill="1" applyBorder="1" applyAlignment="1" applyProtection="1">
      <alignment vertical="center" wrapText="1"/>
      <protection locked="0"/>
    </xf>
    <xf numFmtId="0" fontId="12" fillId="3" borderId="38" xfId="1" applyFont="1" applyFill="1" applyBorder="1" applyAlignment="1" applyProtection="1">
      <alignment horizontal="left" vertical="center"/>
      <protection locked="0"/>
    </xf>
    <xf numFmtId="0" fontId="12" fillId="3" borderId="56" xfId="1" applyFont="1" applyFill="1" applyBorder="1" applyAlignment="1" applyProtection="1">
      <alignment horizontal="center" vertical="center"/>
      <protection locked="0"/>
    </xf>
    <xf numFmtId="49" fontId="12" fillId="2" borderId="36" xfId="1" applyNumberFormat="1" applyFont="1" applyFill="1" applyBorder="1" applyAlignment="1" applyProtection="1">
      <alignment vertical="center" wrapText="1"/>
      <protection locked="0"/>
    </xf>
    <xf numFmtId="0" fontId="12" fillId="2" borderId="38" xfId="1" applyFont="1" applyFill="1" applyBorder="1" applyAlignment="1" applyProtection="1">
      <alignment horizontal="center" vertical="center"/>
      <protection locked="0"/>
    </xf>
    <xf numFmtId="2" fontId="12" fillId="0" borderId="38" xfId="1" applyNumberFormat="1" applyFont="1" applyFill="1" applyBorder="1" applyAlignment="1" applyProtection="1">
      <alignment horizontal="center" vertical="center"/>
      <protection locked="0"/>
    </xf>
    <xf numFmtId="2" fontId="21" fillId="5" borderId="36"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protection locked="0"/>
    </xf>
    <xf numFmtId="0" fontId="12" fillId="0" borderId="60" xfId="1" applyFont="1" applyFill="1" applyBorder="1" applyAlignment="1" applyProtection="1">
      <alignment horizontal="center" vertical="center"/>
      <protection locked="0"/>
    </xf>
    <xf numFmtId="0" fontId="12" fillId="0" borderId="61" xfId="1" applyFont="1" applyFill="1" applyBorder="1" applyAlignment="1" applyProtection="1">
      <alignment horizontal="left" vertical="center"/>
      <protection locked="0"/>
    </xf>
    <xf numFmtId="49" fontId="12" fillId="2" borderId="61" xfId="1" applyNumberFormat="1" applyFont="1" applyFill="1" applyBorder="1" applyAlignment="1" applyProtection="1">
      <alignment vertical="center" wrapText="1"/>
      <protection locked="0"/>
    </xf>
    <xf numFmtId="0" fontId="12" fillId="2" borderId="61" xfId="1" applyFont="1" applyFill="1" applyBorder="1" applyAlignment="1" applyProtection="1">
      <alignment horizontal="center" vertical="center"/>
      <protection locked="0"/>
    </xf>
    <xf numFmtId="2" fontId="12" fillId="4" borderId="61" xfId="1" applyNumberFormat="1" applyFont="1" applyFill="1" applyBorder="1" applyAlignment="1" applyProtection="1">
      <alignment horizontal="center" vertical="center"/>
      <protection locked="0"/>
    </xf>
    <xf numFmtId="2" fontId="12" fillId="5" borderId="61" xfId="1" applyNumberFormat="1" applyFont="1" applyFill="1" applyBorder="1" applyAlignment="1" applyProtection="1">
      <alignment horizontal="center" vertical="center"/>
      <protection locked="0"/>
    </xf>
    <xf numFmtId="2" fontId="12" fillId="0" borderId="61" xfId="1" applyNumberFormat="1" applyFont="1" applyFill="1" applyBorder="1" applyAlignment="1" applyProtection="1">
      <alignment horizontal="center" vertical="center"/>
      <protection locked="0"/>
    </xf>
    <xf numFmtId="2" fontId="12" fillId="0" borderId="62"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xf>
    <xf numFmtId="165" fontId="12" fillId="4" borderId="6" xfId="1" applyNumberFormat="1" applyFont="1" applyFill="1" applyBorder="1" applyAlignment="1" applyProtection="1">
      <alignment horizontal="center" vertical="center"/>
      <protection locked="0"/>
    </xf>
    <xf numFmtId="165" fontId="21" fillId="5" borderId="54" xfId="1" applyNumberFormat="1" applyFont="1" applyFill="1" applyBorder="1" applyAlignment="1" applyProtection="1">
      <alignment horizontal="center" vertical="center"/>
      <protection locked="0"/>
    </xf>
    <xf numFmtId="165" fontId="12" fillId="0" borderId="39" xfId="1" applyNumberFormat="1" applyFont="1" applyFill="1" applyBorder="1" applyAlignment="1" applyProtection="1">
      <alignment horizontal="center" vertical="center"/>
      <protection locked="0"/>
    </xf>
    <xf numFmtId="165" fontId="12" fillId="0" borderId="49" xfId="1" applyNumberFormat="1" applyFont="1" applyFill="1" applyBorder="1" applyAlignment="1" applyProtection="1">
      <alignment horizontal="center" vertical="center"/>
      <protection locked="0"/>
    </xf>
    <xf numFmtId="0" fontId="12" fillId="6" borderId="8" xfId="1" applyFont="1" applyFill="1" applyBorder="1" applyAlignment="1" applyProtection="1">
      <alignment horizontal="center" vertical="center"/>
      <protection locked="0"/>
    </xf>
    <xf numFmtId="0" fontId="12" fillId="6" borderId="6" xfId="1" applyFont="1" applyFill="1" applyBorder="1" applyAlignment="1" applyProtection="1">
      <alignment horizontal="left" vertical="center" wrapText="1"/>
      <protection locked="0"/>
    </xf>
    <xf numFmtId="49" fontId="12" fillId="6" borderId="39" xfId="1" quotePrefix="1" applyNumberFormat="1" applyFont="1" applyFill="1" applyBorder="1" applyAlignment="1" applyProtection="1">
      <alignment horizontal="center" vertical="center" wrapText="1"/>
    </xf>
    <xf numFmtId="0" fontId="12" fillId="6" borderId="6" xfId="1" applyFont="1" applyFill="1" applyBorder="1" applyAlignment="1" applyProtection="1">
      <alignment horizontal="center" vertical="center"/>
      <protection locked="0"/>
    </xf>
    <xf numFmtId="165" fontId="21" fillId="6" borderId="6" xfId="1" applyNumberFormat="1" applyFont="1" applyFill="1" applyBorder="1" applyAlignment="1" applyProtection="1">
      <alignment horizontal="center" vertical="center"/>
      <protection locked="0"/>
    </xf>
    <xf numFmtId="165" fontId="12" fillId="6" borderId="6" xfId="1" applyNumberFormat="1" applyFont="1" applyFill="1" applyBorder="1" applyAlignment="1" applyProtection="1">
      <alignment horizontal="center" vertical="center"/>
      <protection locked="0"/>
    </xf>
    <xf numFmtId="165" fontId="12" fillId="6" borderId="53"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center" vertical="center"/>
    </xf>
    <xf numFmtId="165" fontId="12" fillId="5" borderId="6" xfId="1" applyNumberFormat="1" applyFont="1" applyFill="1" applyBorder="1" applyAlignment="1" applyProtection="1">
      <alignment horizontal="center" vertical="center"/>
      <protection locked="0"/>
    </xf>
    <xf numFmtId="165" fontId="12" fillId="3" borderId="6" xfId="1" applyNumberFormat="1" applyFont="1" applyFill="1" applyBorder="1" applyAlignment="1" applyProtection="1">
      <alignment horizontal="center" vertical="center"/>
      <protection locked="0"/>
    </xf>
    <xf numFmtId="165" fontId="21" fillId="5" borderId="6" xfId="1" applyNumberFormat="1" applyFont="1" applyFill="1" applyBorder="1" applyAlignment="1" applyProtection="1">
      <alignment horizontal="center" vertical="center"/>
      <protection locked="0"/>
    </xf>
    <xf numFmtId="165" fontId="12" fillId="2" borderId="6" xfId="1" applyNumberFormat="1" applyFont="1" applyFill="1" applyBorder="1" applyAlignment="1" applyProtection="1">
      <alignment horizontal="center" vertical="center"/>
      <protection locked="0"/>
    </xf>
    <xf numFmtId="165" fontId="12" fillId="2" borderId="53"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wrapText="1"/>
      <protection locked="0"/>
    </xf>
    <xf numFmtId="165" fontId="12" fillId="0" borderId="53" xfId="1" applyNumberFormat="1" applyFont="1" applyFill="1" applyBorder="1" applyAlignment="1" applyProtection="1">
      <alignment horizontal="center" vertical="center"/>
      <protection locked="0"/>
    </xf>
    <xf numFmtId="0" fontId="12" fillId="2" borderId="66" xfId="1" applyFont="1" applyFill="1" applyBorder="1" applyAlignment="1" applyProtection="1">
      <alignment horizontal="left" vertical="center" wrapText="1"/>
      <protection locked="0"/>
    </xf>
    <xf numFmtId="49" fontId="12" fillId="2" borderId="66" xfId="1" applyNumberFormat="1" applyFont="1" applyFill="1" applyBorder="1" applyAlignment="1" applyProtection="1">
      <alignment horizontal="center" vertical="center" wrapText="1"/>
      <protection locked="0"/>
    </xf>
    <xf numFmtId="0" fontId="12" fillId="2" borderId="66" xfId="1" applyFont="1" applyFill="1" applyBorder="1" applyAlignment="1" applyProtection="1">
      <alignment horizontal="center" vertical="center"/>
      <protection locked="0"/>
    </xf>
    <xf numFmtId="2" fontId="12" fillId="0" borderId="67" xfId="1" applyNumberFormat="1" applyFont="1" applyFill="1" applyBorder="1" applyAlignment="1" applyProtection="1">
      <alignment horizontal="center" vertical="center"/>
      <protection locked="0"/>
    </xf>
    <xf numFmtId="49" fontId="12" fillId="2" borderId="36" xfId="1" applyNumberFormat="1" applyFont="1" applyFill="1" applyBorder="1" applyAlignment="1" applyProtection="1">
      <alignment horizontal="center" vertical="center" wrapText="1"/>
      <protection locked="0"/>
    </xf>
    <xf numFmtId="2" fontId="12" fillId="0" borderId="68" xfId="1" applyNumberFormat="1" applyFont="1" applyFill="1" applyBorder="1" applyAlignment="1" applyProtection="1">
      <alignment horizontal="center" vertical="center"/>
      <protection locked="0"/>
    </xf>
    <xf numFmtId="49" fontId="12" fillId="3" borderId="39" xfId="1" applyNumberFormat="1" applyFont="1" applyFill="1" applyBorder="1" applyAlignment="1" applyProtection="1">
      <alignment horizontal="center" vertical="center"/>
      <protection locked="0"/>
    </xf>
    <xf numFmtId="49" fontId="12" fillId="3" borderId="69" xfId="1" applyNumberFormat="1" applyFont="1" applyFill="1" applyBorder="1" applyAlignment="1" applyProtection="1">
      <alignment horizontal="center" vertical="center"/>
      <protection locked="0"/>
    </xf>
    <xf numFmtId="2" fontId="21" fillId="5" borderId="69" xfId="1" applyNumberFormat="1" applyFont="1" applyFill="1" applyBorder="1" applyAlignment="1" applyProtection="1">
      <alignment horizontal="center" vertical="center"/>
      <protection locked="0"/>
    </xf>
    <xf numFmtId="1" fontId="12" fillId="3" borderId="69" xfId="1" applyNumberFormat="1" applyFont="1" applyFill="1" applyBorder="1" applyAlignment="1" applyProtection="1">
      <alignment horizontal="center" vertical="center"/>
      <protection locked="0"/>
    </xf>
    <xf numFmtId="1" fontId="12" fillId="3" borderId="67" xfId="1" applyNumberFormat="1" applyFont="1" applyFill="1" applyBorder="1" applyAlignment="1" applyProtection="1">
      <alignment horizontal="center" vertical="center"/>
      <protection locked="0"/>
    </xf>
    <xf numFmtId="0" fontId="12" fillId="0" borderId="41" xfId="1" applyFont="1" applyFill="1" applyBorder="1" applyAlignment="1" applyProtection="1">
      <alignment horizontal="left" vertical="center"/>
    </xf>
    <xf numFmtId="49" fontId="12" fillId="2" borderId="6" xfId="1" applyNumberFormat="1" applyFont="1" applyFill="1" applyBorder="1" applyAlignment="1" applyProtection="1">
      <alignment horizontal="left" vertical="center" wrapText="1"/>
      <protection locked="0"/>
    </xf>
    <xf numFmtId="0" fontId="12" fillId="0" borderId="41" xfId="1" applyFont="1" applyBorder="1" applyAlignment="1" applyProtection="1">
      <alignment horizontal="center" vertical="center"/>
    </xf>
    <xf numFmtId="2" fontId="12" fillId="0" borderId="41"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xf>
    <xf numFmtId="0" fontId="12" fillId="0" borderId="6" xfId="1" applyFont="1" applyBorder="1" applyAlignment="1" applyProtection="1">
      <alignment horizontal="center" vertical="center"/>
    </xf>
    <xf numFmtId="0" fontId="12" fillId="3" borderId="57" xfId="1" applyFont="1" applyFill="1" applyBorder="1" applyAlignment="1" applyProtection="1">
      <alignment horizontal="center" vertical="center"/>
    </xf>
    <xf numFmtId="0" fontId="12" fillId="3" borderId="36" xfId="1" applyFont="1" applyFill="1" applyBorder="1" applyAlignment="1" applyProtection="1">
      <alignment horizontal="left" vertical="center"/>
    </xf>
    <xf numFmtId="49" fontId="12" fillId="3" borderId="36" xfId="1" applyNumberFormat="1" applyFont="1" applyFill="1" applyBorder="1" applyAlignment="1" applyProtection="1">
      <alignment horizontal="center" vertical="center" wrapText="1"/>
      <protection locked="0"/>
    </xf>
    <xf numFmtId="0" fontId="12" fillId="0" borderId="29" xfId="1" applyFont="1" applyFill="1" applyBorder="1" applyAlignment="1" applyProtection="1">
      <alignment horizontal="center" vertical="center"/>
    </xf>
    <xf numFmtId="2" fontId="12" fillId="3" borderId="36" xfId="1" applyNumberFormat="1" applyFont="1" applyFill="1" applyBorder="1" applyAlignment="1" applyProtection="1">
      <alignment horizontal="center" vertical="center"/>
      <protection locked="0"/>
    </xf>
    <xf numFmtId="0" fontId="12" fillId="0" borderId="6" xfId="1" applyFont="1" applyBorder="1" applyAlignment="1" applyProtection="1">
      <alignment horizontal="left" vertical="center" wrapText="1"/>
    </xf>
    <xf numFmtId="0" fontId="12" fillId="0" borderId="36" xfId="1" applyFont="1" applyBorder="1" applyAlignment="1" applyProtection="1">
      <alignment horizontal="center" vertical="center"/>
    </xf>
    <xf numFmtId="0" fontId="12" fillId="0" borderId="0" xfId="1" applyFont="1" applyBorder="1" applyAlignment="1" applyProtection="1">
      <alignment horizontal="left" vertical="center" wrapText="1"/>
    </xf>
    <xf numFmtId="0" fontId="12" fillId="3" borderId="65" xfId="1" applyFont="1" applyFill="1" applyBorder="1" applyAlignment="1" applyProtection="1">
      <alignment horizontal="center" vertical="center"/>
    </xf>
    <xf numFmtId="0" fontId="12" fillId="3" borderId="61" xfId="1" applyFont="1" applyFill="1" applyBorder="1" applyAlignment="1" applyProtection="1">
      <alignment horizontal="left" vertical="center"/>
    </xf>
    <xf numFmtId="49" fontId="12" fillId="3" borderId="66" xfId="1" applyNumberFormat="1" applyFont="1" applyFill="1" applyBorder="1" applyAlignment="1" applyProtection="1">
      <alignment horizontal="center" vertical="center" wrapText="1"/>
    </xf>
    <xf numFmtId="0" fontId="12" fillId="3" borderId="71" xfId="1" applyFont="1" applyFill="1" applyBorder="1" applyAlignment="1" applyProtection="1">
      <alignment horizontal="center" vertical="center"/>
    </xf>
    <xf numFmtId="0" fontId="12" fillId="2" borderId="41" xfId="1" applyFont="1" applyFill="1" applyBorder="1" applyAlignment="1" applyProtection="1">
      <alignment vertical="center"/>
    </xf>
    <xf numFmtId="0" fontId="12" fillId="2" borderId="6" xfId="1" applyFont="1" applyFill="1" applyBorder="1" applyAlignment="1" applyProtection="1">
      <alignment vertical="center"/>
    </xf>
    <xf numFmtId="0" fontId="12" fillId="3" borderId="72" xfId="1" applyFont="1" applyFill="1" applyBorder="1" applyAlignment="1" applyProtection="1">
      <alignment horizontal="center" vertical="center"/>
    </xf>
    <xf numFmtId="0" fontId="12" fillId="3" borderId="56" xfId="1" applyFont="1" applyFill="1" applyBorder="1" applyAlignment="1" applyProtection="1">
      <alignment horizontal="left" vertical="center"/>
    </xf>
    <xf numFmtId="49" fontId="12" fillId="3" borderId="54" xfId="1" applyNumberFormat="1" applyFont="1" applyFill="1" applyBorder="1" applyAlignment="1" applyProtection="1">
      <alignment horizontal="center" vertical="center" wrapText="1"/>
    </xf>
    <xf numFmtId="0" fontId="12" fillId="3" borderId="25" xfId="1" applyFont="1" applyFill="1" applyBorder="1" applyAlignment="1" applyProtection="1">
      <alignment horizontal="center" vertical="center"/>
    </xf>
    <xf numFmtId="2" fontId="12" fillId="3" borderId="54" xfId="1" applyNumberFormat="1" applyFont="1" applyFill="1" applyBorder="1" applyAlignment="1" applyProtection="1">
      <alignment horizontal="center" vertical="center"/>
      <protection locked="0"/>
    </xf>
    <xf numFmtId="2" fontId="12" fillId="3" borderId="59" xfId="1" applyNumberFormat="1" applyFont="1" applyFill="1" applyBorder="1" applyAlignment="1" applyProtection="1">
      <alignment horizontal="center" vertical="center"/>
      <protection locked="0"/>
    </xf>
    <xf numFmtId="0" fontId="12" fillId="3" borderId="64" xfId="1" applyFont="1" applyFill="1" applyBorder="1" applyAlignment="1" applyProtection="1">
      <alignment horizontal="center" vertical="center"/>
    </xf>
    <xf numFmtId="0" fontId="12" fillId="3" borderId="40" xfId="1" applyFont="1" applyFill="1" applyBorder="1" applyAlignment="1" applyProtection="1">
      <alignment horizontal="left" vertical="center"/>
    </xf>
    <xf numFmtId="49" fontId="12" fillId="3" borderId="40" xfId="1" applyNumberFormat="1" applyFont="1" applyFill="1" applyBorder="1" applyAlignment="1" applyProtection="1">
      <alignment horizontal="center" vertical="center" wrapText="1"/>
    </xf>
    <xf numFmtId="0" fontId="12" fillId="3" borderId="41" xfId="1" applyFont="1" applyFill="1" applyBorder="1" applyAlignment="1" applyProtection="1">
      <alignment horizontal="center" vertical="center"/>
    </xf>
    <xf numFmtId="0" fontId="12" fillId="3" borderId="40" xfId="1" applyFont="1" applyFill="1" applyBorder="1" applyAlignment="1" applyProtection="1">
      <alignment horizontal="center" vertical="center"/>
    </xf>
    <xf numFmtId="165" fontId="12" fillId="4" borderId="40" xfId="1" applyNumberFormat="1" applyFont="1" applyFill="1" applyBorder="1" applyAlignment="1" applyProtection="1">
      <alignment horizontal="center" vertical="center"/>
      <protection locked="0"/>
    </xf>
    <xf numFmtId="165" fontId="12" fillId="5" borderId="40" xfId="1" applyNumberFormat="1" applyFont="1" applyFill="1" applyBorder="1" applyAlignment="1" applyProtection="1">
      <alignment horizontal="center" vertical="center"/>
      <protection locked="0"/>
    </xf>
    <xf numFmtId="165" fontId="12" fillId="3" borderId="40" xfId="1" applyNumberFormat="1" applyFont="1" applyFill="1" applyBorder="1" applyAlignment="1" applyProtection="1">
      <alignment horizontal="center" vertical="center"/>
      <protection locked="0"/>
    </xf>
    <xf numFmtId="165" fontId="12" fillId="3" borderId="63" xfId="1" applyNumberFormat="1" applyFont="1" applyFill="1" applyBorder="1" applyAlignment="1" applyProtection="1">
      <alignment horizontal="center" vertical="center"/>
      <protection locked="0"/>
    </xf>
    <xf numFmtId="0" fontId="12" fillId="3" borderId="69" xfId="1" applyFont="1" applyFill="1" applyBorder="1" applyAlignment="1" applyProtection="1">
      <alignment horizontal="center" vertical="center"/>
    </xf>
    <xf numFmtId="0" fontId="12" fillId="3" borderId="66" xfId="1" applyFont="1" applyFill="1" applyBorder="1" applyAlignment="1" applyProtection="1">
      <alignment horizontal="left" vertical="center"/>
    </xf>
    <xf numFmtId="0" fontId="12" fillId="3" borderId="61" xfId="1" applyFont="1" applyFill="1" applyBorder="1" applyAlignment="1" applyProtection="1">
      <alignment horizontal="center" vertical="center"/>
    </xf>
    <xf numFmtId="0" fontId="12" fillId="3" borderId="66" xfId="1" applyFont="1" applyFill="1" applyBorder="1" applyAlignment="1" applyProtection="1">
      <alignment horizontal="center" vertical="center"/>
    </xf>
    <xf numFmtId="49" fontId="12" fillId="3" borderId="36"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center" vertical="center"/>
    </xf>
    <xf numFmtId="9" fontId="12" fillId="4" borderId="36" xfId="8" applyFont="1" applyFill="1" applyBorder="1" applyAlignment="1" applyProtection="1">
      <alignment horizontal="center" vertical="center"/>
      <protection locked="0"/>
    </xf>
    <xf numFmtId="9" fontId="12" fillId="5" borderId="36" xfId="8" applyFont="1" applyFill="1" applyBorder="1" applyAlignment="1" applyProtection="1">
      <alignment horizontal="center" vertical="center"/>
      <protection locked="0"/>
    </xf>
    <xf numFmtId="9" fontId="12" fillId="3" borderId="36" xfId="8" applyFont="1" applyFill="1" applyBorder="1" applyAlignment="1" applyProtection="1">
      <alignment horizontal="center" vertical="center"/>
      <protection locked="0"/>
    </xf>
    <xf numFmtId="9" fontId="12" fillId="3" borderId="51" xfId="8" applyFont="1" applyFill="1" applyBorder="1" applyAlignment="1" applyProtection="1">
      <alignment horizontal="center" vertical="center"/>
      <protection locked="0"/>
    </xf>
    <xf numFmtId="0" fontId="12" fillId="3" borderId="66" xfId="1" applyFont="1" applyFill="1" applyBorder="1" applyAlignment="1" applyProtection="1">
      <alignment horizontal="left" vertical="center" wrapText="1"/>
    </xf>
    <xf numFmtId="9" fontId="12" fillId="4" borderId="61" xfId="8" applyFont="1" applyFill="1" applyBorder="1" applyAlignment="1" applyProtection="1">
      <alignment horizontal="center" vertical="center"/>
      <protection locked="0"/>
    </xf>
    <xf numFmtId="9" fontId="21" fillId="5" borderId="61" xfId="8" applyFont="1" applyFill="1" applyBorder="1" applyAlignment="1" applyProtection="1">
      <alignment horizontal="center" vertical="center"/>
      <protection locked="0"/>
    </xf>
    <xf numFmtId="9" fontId="12" fillId="3" borderId="61" xfId="8" applyFont="1" applyFill="1" applyBorder="1" applyAlignment="1" applyProtection="1">
      <alignment horizontal="center" vertical="center"/>
      <protection locked="0"/>
    </xf>
    <xf numFmtId="9" fontId="12" fillId="3" borderId="62" xfId="8" applyFont="1" applyFill="1" applyBorder="1" applyAlignment="1" applyProtection="1">
      <alignment horizontal="center" vertical="center"/>
      <protection locked="0"/>
    </xf>
    <xf numFmtId="0" fontId="21" fillId="5" borderId="6" xfId="1"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protection locked="0"/>
    </xf>
    <xf numFmtId="1" fontId="12" fillId="6" borderId="6" xfId="1"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12" fillId="6" borderId="6" xfId="1" applyFont="1" applyFill="1" applyBorder="1" applyAlignment="1" applyProtection="1">
      <alignment vertical="center" wrapText="1"/>
      <protection locked="0"/>
    </xf>
    <xf numFmtId="0" fontId="12" fillId="6" borderId="6" xfId="1" applyFont="1" applyFill="1" applyBorder="1" applyAlignment="1" applyProtection="1">
      <alignment horizontal="left" vertical="center" wrapText="1"/>
    </xf>
    <xf numFmtId="1" fontId="12" fillId="6" borderId="6" xfId="1" applyNumberFormat="1" applyFont="1" applyFill="1" applyBorder="1" applyAlignment="1" applyProtection="1">
      <alignment horizontal="center"/>
    </xf>
    <xf numFmtId="0" fontId="12" fillId="6" borderId="39"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61" xfId="1" applyFont="1" applyFill="1" applyBorder="1" applyAlignment="1" applyProtection="1">
      <alignment horizontal="center" vertical="center"/>
      <protection locked="0"/>
    </xf>
    <xf numFmtId="0" fontId="12" fillId="4" borderId="61" xfId="1" applyFont="1" applyFill="1" applyBorder="1" applyAlignment="1" applyProtection="1">
      <alignment horizontal="center" vertical="center"/>
      <protection locked="0"/>
    </xf>
    <xf numFmtId="0" fontId="21" fillId="5" borderId="61" xfId="1" applyFont="1" applyFill="1" applyBorder="1" applyAlignment="1" applyProtection="1">
      <alignment horizontal="center" vertical="center"/>
      <protection locked="0"/>
    </xf>
    <xf numFmtId="0" fontId="12" fillId="0" borderId="62" xfId="1" applyFont="1" applyFill="1" applyBorder="1" applyAlignment="1" applyProtection="1">
      <alignment horizontal="center" vertical="center"/>
      <protection locked="0"/>
    </xf>
    <xf numFmtId="165" fontId="12" fillId="4" borderId="36" xfId="1" applyNumberFormat="1" applyFont="1" applyFill="1" applyBorder="1" applyAlignment="1" applyProtection="1">
      <alignment horizontal="center" vertical="center"/>
      <protection locked="0"/>
    </xf>
    <xf numFmtId="49" fontId="12" fillId="6" borderId="6" xfId="1" applyNumberFormat="1" applyFont="1" applyFill="1" applyBorder="1" applyAlignment="1" applyProtection="1">
      <alignment horizontal="center" vertical="center" wrapText="1"/>
    </xf>
    <xf numFmtId="165" fontId="12" fillId="4" borderId="39" xfId="1" applyNumberFormat="1" applyFont="1" applyFill="1" applyBorder="1" applyAlignment="1" applyProtection="1">
      <alignment horizontal="center" vertical="center"/>
      <protection locked="0"/>
    </xf>
    <xf numFmtId="165" fontId="21" fillId="6" borderId="39" xfId="1" applyNumberFormat="1" applyFont="1" applyFill="1" applyBorder="1" applyAlignment="1" applyProtection="1">
      <alignment horizontal="center" vertical="center"/>
      <protection locked="0"/>
    </xf>
    <xf numFmtId="165" fontId="12" fillId="6" borderId="39" xfId="1" applyNumberFormat="1" applyFont="1" applyFill="1" applyBorder="1" applyAlignment="1" applyProtection="1">
      <alignment horizontal="center" vertical="center"/>
      <protection locked="0"/>
    </xf>
    <xf numFmtId="49" fontId="12" fillId="6" borderId="39" xfId="1" applyNumberFormat="1" applyFont="1" applyFill="1" applyBorder="1" applyAlignment="1" applyProtection="1">
      <alignment horizontal="center" vertical="center" wrapText="1"/>
    </xf>
    <xf numFmtId="165" fontId="12" fillId="6" borderId="51" xfId="1" applyNumberFormat="1" applyFont="1" applyFill="1" applyBorder="1" applyAlignment="1" applyProtection="1">
      <alignment horizontal="center" vertical="center"/>
      <protection locked="0"/>
    </xf>
    <xf numFmtId="165" fontId="21" fillId="5" borderId="36" xfId="1" applyNumberFormat="1" applyFont="1" applyFill="1" applyBorder="1" applyAlignment="1" applyProtection="1">
      <alignment horizontal="center" vertical="center"/>
      <protection locked="0"/>
    </xf>
    <xf numFmtId="1" fontId="12" fillId="3" borderId="6" xfId="1" applyNumberFormat="1" applyFont="1" applyFill="1" applyBorder="1" applyAlignment="1" applyProtection="1">
      <alignment horizontal="center" vertical="center"/>
      <protection locked="0"/>
    </xf>
    <xf numFmtId="49" fontId="12" fillId="0" borderId="39" xfId="1" applyNumberFormat="1" applyFont="1" applyFill="1" applyBorder="1" applyAlignment="1" applyProtection="1">
      <alignment horizontal="center" vertical="center" wrapText="1"/>
    </xf>
    <xf numFmtId="165" fontId="12" fillId="2" borderId="36" xfId="1" applyNumberFormat="1" applyFont="1" applyFill="1" applyBorder="1" applyAlignment="1" applyProtection="1">
      <alignment horizontal="center" vertical="center"/>
      <protection locked="0"/>
    </xf>
    <xf numFmtId="165" fontId="12" fillId="2" borderId="51" xfId="1" applyNumberFormat="1" applyFont="1" applyFill="1" applyBorder="1" applyAlignment="1" applyProtection="1">
      <alignment horizontal="center" vertical="center"/>
      <protection locked="0"/>
    </xf>
    <xf numFmtId="0" fontId="12" fillId="3" borderId="36" xfId="1" applyFont="1" applyFill="1" applyBorder="1" applyAlignment="1" applyProtection="1">
      <alignment horizontal="left" vertical="center" wrapText="1"/>
      <protection locked="0"/>
    </xf>
    <xf numFmtId="49" fontId="12" fillId="3" borderId="48" xfId="1" applyNumberFormat="1" applyFont="1" applyFill="1" applyBorder="1" applyAlignment="1" applyProtection="1">
      <alignment horizontal="center" vertical="center"/>
      <protection locked="0"/>
    </xf>
    <xf numFmtId="0" fontId="12" fillId="3" borderId="60" xfId="1" applyFont="1" applyFill="1" applyBorder="1" applyAlignment="1" applyProtection="1">
      <alignment horizontal="center" vertical="center"/>
      <protection locked="0"/>
    </xf>
    <xf numFmtId="0" fontId="12" fillId="3" borderId="61" xfId="1" applyFont="1" applyFill="1" applyBorder="1" applyAlignment="1" applyProtection="1">
      <alignment horizontal="left" vertical="center" wrapText="1"/>
      <protection locked="0"/>
    </xf>
    <xf numFmtId="49" fontId="12" fillId="3" borderId="70" xfId="1" applyNumberFormat="1" applyFont="1" applyFill="1" applyBorder="1" applyAlignment="1" applyProtection="1">
      <alignment horizontal="center" vertical="center"/>
      <protection locked="0"/>
    </xf>
    <xf numFmtId="0" fontId="12" fillId="3" borderId="61" xfId="1" applyFont="1" applyFill="1" applyBorder="1" applyAlignment="1" applyProtection="1">
      <alignment horizontal="center" vertical="center"/>
      <protection locked="0"/>
    </xf>
    <xf numFmtId="2" fontId="21" fillId="5" borderId="61" xfId="1" applyNumberFormat="1" applyFont="1" applyFill="1" applyBorder="1" applyAlignment="1" applyProtection="1">
      <alignment horizontal="center" vertical="center"/>
      <protection locked="0"/>
    </xf>
    <xf numFmtId="2" fontId="12" fillId="3" borderId="61" xfId="1" applyNumberFormat="1" applyFont="1" applyFill="1" applyBorder="1" applyAlignment="1" applyProtection="1">
      <alignment horizontal="center" vertical="center"/>
      <protection locked="0"/>
    </xf>
    <xf numFmtId="2" fontId="12" fillId="3" borderId="57" xfId="1" applyNumberFormat="1" applyFont="1" applyFill="1" applyBorder="1" applyAlignment="1" applyProtection="1">
      <alignment horizontal="center" vertical="center"/>
    </xf>
    <xf numFmtId="2" fontId="12" fillId="3" borderId="36" xfId="1" applyNumberFormat="1" applyFont="1" applyFill="1" applyBorder="1" applyAlignment="1" applyProtection="1">
      <alignment horizontal="left" vertical="center"/>
    </xf>
    <xf numFmtId="2" fontId="12" fillId="3" borderId="29" xfId="1" applyNumberFormat="1" applyFont="1" applyFill="1" applyBorder="1" applyAlignment="1" applyProtection="1">
      <alignment horizontal="center" vertical="center"/>
    </xf>
    <xf numFmtId="1" fontId="12" fillId="3" borderId="29" xfId="1" applyNumberFormat="1" applyFont="1" applyFill="1" applyBorder="1" applyAlignment="1" applyProtection="1">
      <alignment horizontal="center" vertical="center"/>
    </xf>
    <xf numFmtId="0" fontId="12" fillId="0" borderId="54" xfId="1" applyFont="1" applyBorder="1" applyAlignment="1" applyProtection="1">
      <alignment horizontal="center" vertical="center"/>
    </xf>
    <xf numFmtId="0" fontId="12" fillId="3" borderId="89" xfId="1" applyFont="1" applyFill="1" applyBorder="1" applyAlignment="1" applyProtection="1">
      <alignment horizontal="center" vertical="center"/>
    </xf>
    <xf numFmtId="0" fontId="12" fillId="3" borderId="88" xfId="1" applyFont="1" applyFill="1" applyBorder="1" applyAlignment="1" applyProtection="1">
      <alignment horizontal="center" vertical="center"/>
    </xf>
    <xf numFmtId="0" fontId="12" fillId="3" borderId="40" xfId="1" applyFont="1" applyFill="1" applyBorder="1" applyAlignment="1" applyProtection="1">
      <alignment horizontal="left" vertical="center" wrapText="1"/>
    </xf>
    <xf numFmtId="49" fontId="12" fillId="3" borderId="6" xfId="1" applyNumberFormat="1" applyFont="1" applyFill="1" applyBorder="1" applyAlignment="1" applyProtection="1">
      <alignment horizontal="center" vertical="center" wrapText="1"/>
    </xf>
    <xf numFmtId="0" fontId="12" fillId="3" borderId="56" xfId="1" applyFont="1" applyFill="1" applyBorder="1" applyAlignment="1" applyProtection="1">
      <alignment horizontal="center" vertical="center"/>
    </xf>
    <xf numFmtId="165" fontId="12" fillId="5" borderId="36" xfId="1" applyNumberFormat="1" applyFont="1" applyFill="1" applyBorder="1" applyAlignment="1" applyProtection="1">
      <alignment horizontal="center" vertical="center"/>
      <protection locked="0"/>
    </xf>
    <xf numFmtId="165" fontId="12" fillId="3" borderId="36" xfId="1" applyNumberFormat="1" applyFont="1" applyFill="1" applyBorder="1" applyAlignment="1" applyProtection="1">
      <alignment horizontal="center" vertical="center"/>
      <protection locked="0"/>
    </xf>
    <xf numFmtId="165" fontId="12" fillId="3" borderId="68" xfId="1" applyNumberFormat="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xf>
    <xf numFmtId="0" fontId="12" fillId="3" borderId="41" xfId="1" applyFont="1" applyFill="1" applyBorder="1" applyAlignment="1" applyProtection="1">
      <alignment horizontal="left" vertical="center"/>
    </xf>
    <xf numFmtId="9" fontId="12" fillId="3" borderId="68" xfId="8" applyFont="1" applyFill="1" applyBorder="1" applyAlignment="1" applyProtection="1">
      <alignment horizontal="center" vertical="center"/>
      <protection locked="0"/>
    </xf>
    <xf numFmtId="9" fontId="12" fillId="5" borderId="61" xfId="8" applyFont="1" applyFill="1" applyBorder="1" applyAlignment="1" applyProtection="1">
      <alignment horizontal="center" vertical="center"/>
      <protection locked="0"/>
    </xf>
    <xf numFmtId="0" fontId="48" fillId="0" borderId="0" xfId="3" applyFont="1" applyBorder="1" applyProtection="1"/>
    <xf numFmtId="0" fontId="8" fillId="0" borderId="38" xfId="1" applyFont="1" applyFill="1" applyBorder="1" applyAlignment="1" applyProtection="1">
      <alignment horizontal="right"/>
    </xf>
    <xf numFmtId="0" fontId="49"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46" fillId="0" borderId="0" xfId="9" applyFont="1"/>
    <xf numFmtId="1" fontId="1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12" fillId="0" borderId="56"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0" fontId="27" fillId="2" borderId="82" xfId="1" applyFont="1" applyFill="1" applyBorder="1" applyAlignment="1" applyProtection="1">
      <alignment horizontal="center" vertical="center" wrapText="1"/>
      <protection locked="0"/>
    </xf>
    <xf numFmtId="0" fontId="27" fillId="2" borderId="43" xfId="1" applyFont="1" applyFill="1" applyBorder="1" applyAlignment="1" applyProtection="1">
      <alignment vertical="center" wrapText="1"/>
      <protection locked="0"/>
    </xf>
    <xf numFmtId="0" fontId="27" fillId="2" borderId="6" xfId="1" applyFont="1" applyFill="1" applyBorder="1" applyAlignment="1" applyProtection="1">
      <alignment wrapText="1"/>
      <protection locked="0"/>
    </xf>
    <xf numFmtId="0" fontId="9" fillId="2" borderId="6" xfId="1" applyFont="1" applyFill="1" applyBorder="1" applyProtection="1">
      <protection locked="0"/>
    </xf>
    <xf numFmtId="0" fontId="9" fillId="12" borderId="6" xfId="1" applyFont="1" applyFill="1" applyBorder="1" applyProtection="1">
      <protection locked="0"/>
    </xf>
    <xf numFmtId="0" fontId="8" fillId="2" borderId="40" xfId="1" applyFont="1" applyFill="1" applyBorder="1" applyAlignment="1" applyProtection="1">
      <alignment horizontal="center" vertical="center" wrapText="1"/>
      <protection locked="0"/>
    </xf>
    <xf numFmtId="0" fontId="8" fillId="2" borderId="95" xfId="1" applyFont="1" applyFill="1" applyBorder="1" applyAlignment="1" applyProtection="1">
      <alignment horizontal="center" vertical="center" wrapText="1"/>
      <protection locked="0"/>
    </xf>
    <xf numFmtId="165" fontId="27" fillId="11" borderId="8" xfId="1" applyNumberFormat="1" applyFont="1" applyFill="1" applyBorder="1" applyAlignment="1" applyProtection="1">
      <alignment horizontal="left" vertical="center" wrapText="1"/>
      <protection locked="0"/>
    </xf>
    <xf numFmtId="0" fontId="2" fillId="0" borderId="96" xfId="1" applyFill="1" applyBorder="1" applyAlignment="1" applyProtection="1">
      <alignment horizontal="center"/>
    </xf>
    <xf numFmtId="49" fontId="17" fillId="0" borderId="13" xfId="1" applyNumberFormat="1" applyFont="1" applyFill="1" applyBorder="1" applyProtection="1"/>
    <xf numFmtId="49" fontId="2" fillId="3" borderId="56" xfId="1" applyNumberFormat="1" applyFont="1" applyFill="1" applyBorder="1" applyAlignment="1" applyProtection="1">
      <alignment vertical="center" wrapText="1"/>
      <protection locked="0"/>
    </xf>
    <xf numFmtId="49" fontId="2" fillId="3" borderId="39" xfId="1" applyNumberFormat="1" applyFont="1" applyFill="1" applyBorder="1" applyAlignment="1" applyProtection="1">
      <alignment horizontal="center" vertical="center" wrapText="1"/>
      <protection locked="0"/>
    </xf>
    <xf numFmtId="0" fontId="2" fillId="6" borderId="39" xfId="1" applyFont="1" applyFill="1" applyBorder="1" applyAlignment="1" applyProtection="1">
      <alignment vertical="center" wrapText="1"/>
    </xf>
    <xf numFmtId="2" fontId="2" fillId="3" borderId="6" xfId="1" applyNumberFormat="1" applyFont="1" applyFill="1" applyBorder="1" applyAlignment="1" applyProtection="1">
      <alignment horizontal="center" vertical="center"/>
      <protection locked="0"/>
    </xf>
    <xf numFmtId="49" fontId="2" fillId="13" borderId="39" xfId="1" applyNumberFormat="1" applyFont="1" applyFill="1" applyBorder="1" applyAlignment="1" applyProtection="1">
      <alignment horizontal="center" vertical="center" wrapText="1"/>
      <protection locked="0"/>
    </xf>
    <xf numFmtId="49" fontId="2" fillId="13" borderId="45" xfId="1" applyNumberFormat="1" applyFont="1" applyFill="1" applyBorder="1" applyAlignment="1" applyProtection="1">
      <alignment horizontal="center" vertical="center" wrapText="1"/>
      <protection locked="0"/>
    </xf>
    <xf numFmtId="2" fontId="27" fillId="4" borderId="36" xfId="1" applyNumberFormat="1" applyFont="1" applyFill="1" applyBorder="1" applyAlignment="1" applyProtection="1">
      <alignment horizontal="center" vertical="center"/>
      <protection locked="0"/>
    </xf>
    <xf numFmtId="2" fontId="19" fillId="5" borderId="36" xfId="1" applyNumberFormat="1" applyFont="1" applyFill="1" applyBorder="1" applyAlignment="1" applyProtection="1">
      <alignment horizontal="center" vertical="center"/>
      <protection locked="0"/>
    </xf>
    <xf numFmtId="2" fontId="12" fillId="3" borderId="51" xfId="1" applyNumberFormat="1" applyFont="1" applyFill="1" applyBorder="1" applyAlignment="1" applyProtection="1">
      <alignment horizontal="center" vertical="center"/>
      <protection locked="0"/>
    </xf>
    <xf numFmtId="0" fontId="27" fillId="0" borderId="35" xfId="1" applyFont="1" applyFill="1" applyBorder="1" applyAlignment="1" applyProtection="1">
      <alignment vertical="center" wrapText="1"/>
    </xf>
    <xf numFmtId="1" fontId="27" fillId="0" borderId="35" xfId="1" applyNumberFormat="1" applyFont="1" applyFill="1" applyBorder="1" applyAlignment="1" applyProtection="1">
      <alignment horizontal="center" vertical="center" wrapText="1"/>
    </xf>
    <xf numFmtId="0" fontId="27" fillId="0" borderId="35" xfId="1" applyFont="1" applyBorder="1" applyAlignment="1" applyProtection="1">
      <alignment horizontal="center" vertical="center" wrapText="1"/>
      <protection locked="0"/>
    </xf>
    <xf numFmtId="1" fontId="27" fillId="4" borderId="35" xfId="1" applyNumberFormat="1" applyFont="1" applyFill="1" applyBorder="1" applyAlignment="1" applyProtection="1">
      <alignment horizontal="center" vertical="center" wrapText="1"/>
    </xf>
    <xf numFmtId="1" fontId="19" fillId="5" borderId="35" xfId="1" applyNumberFormat="1" applyFont="1" applyFill="1" applyBorder="1" applyAlignment="1" applyProtection="1">
      <alignment horizontal="center" vertical="center" wrapText="1"/>
    </xf>
    <xf numFmtId="1" fontId="27" fillId="0" borderId="42" xfId="1" applyNumberFormat="1" applyFont="1" applyFill="1" applyBorder="1" applyAlignment="1" applyProtection="1">
      <alignment horizontal="center" vertical="center" wrapText="1"/>
    </xf>
    <xf numFmtId="2" fontId="12" fillId="3" borderId="68" xfId="1" applyNumberFormat="1" applyFont="1" applyFill="1" applyBorder="1" applyAlignment="1" applyProtection="1">
      <alignment horizontal="center" vertical="center"/>
      <protection locked="0"/>
    </xf>
    <xf numFmtId="1" fontId="12" fillId="3" borderId="53" xfId="1" applyNumberFormat="1" applyFont="1" applyFill="1" applyBorder="1" applyAlignment="1" applyProtection="1">
      <alignment horizontal="center" vertical="center"/>
      <protection locked="0"/>
    </xf>
    <xf numFmtId="165" fontId="12" fillId="3" borderId="53" xfId="1" applyNumberFormat="1" applyFont="1" applyFill="1" applyBorder="1" applyAlignment="1" applyProtection="1">
      <alignment horizontal="center" vertical="center"/>
      <protection locked="0"/>
    </xf>
    <xf numFmtId="0" fontId="30" fillId="2" borderId="0" xfId="1" applyFont="1" applyFill="1" applyAlignment="1" applyProtection="1">
      <alignment vertical="center"/>
      <protection locked="0"/>
    </xf>
    <xf numFmtId="168" fontId="17" fillId="0" borderId="13" xfId="1" applyNumberFormat="1" applyFont="1" applyBorder="1" applyAlignment="1" applyProtection="1">
      <alignment horizontal="left" vertical="center"/>
      <protection locked="0"/>
    </xf>
    <xf numFmtId="168" fontId="17" fillId="0" borderId="13" xfId="1" applyNumberFormat="1" applyFont="1" applyBorder="1" applyAlignment="1" applyProtection="1">
      <alignment horizontal="left" vertical="center" wrapText="1"/>
      <protection locked="0"/>
    </xf>
    <xf numFmtId="0" fontId="2" fillId="2" borderId="0" xfId="1" applyFill="1" applyAlignment="1" applyProtection="1">
      <alignment vertical="center"/>
      <protection locked="0"/>
    </xf>
    <xf numFmtId="0" fontId="30" fillId="2" borderId="0" xfId="1" applyFont="1" applyFill="1" applyAlignment="1" applyProtection="1">
      <alignment vertical="center" wrapText="1"/>
      <protection locked="0"/>
    </xf>
    <xf numFmtId="0" fontId="32" fillId="2" borderId="0" xfId="1" applyFont="1" applyFill="1" applyAlignment="1" applyProtection="1">
      <alignment wrapText="1"/>
      <protection locked="0"/>
    </xf>
    <xf numFmtId="2" fontId="27" fillId="2" borderId="6" xfId="1" applyNumberFormat="1" applyFont="1" applyFill="1" applyBorder="1" applyAlignment="1" applyProtection="1">
      <alignment wrapText="1"/>
      <protection locked="0"/>
    </xf>
    <xf numFmtId="2" fontId="46" fillId="0" borderId="0" xfId="0" applyNumberFormat="1" applyFont="1"/>
    <xf numFmtId="1" fontId="33" fillId="2" borderId="0" xfId="1" applyNumberFormat="1" applyFont="1" applyFill="1" applyAlignment="1">
      <alignment wrapText="1"/>
    </xf>
    <xf numFmtId="165" fontId="2" fillId="6" borderId="8" xfId="1" applyNumberFormat="1" applyFill="1" applyBorder="1" applyAlignment="1">
      <alignment horizontal="center" vertical="center" wrapText="1"/>
    </xf>
    <xf numFmtId="0" fontId="2" fillId="6" borderId="36" xfId="1" applyFill="1" applyBorder="1" applyAlignment="1">
      <alignment horizontal="center" vertical="center" wrapText="1"/>
    </xf>
    <xf numFmtId="2" fontId="2" fillId="3" borderId="36" xfId="1" applyNumberFormat="1" applyFill="1" applyBorder="1" applyAlignment="1">
      <alignment horizontal="center" vertical="center"/>
    </xf>
    <xf numFmtId="0" fontId="2" fillId="6" borderId="29" xfId="1" applyFill="1" applyBorder="1" applyAlignment="1" applyProtection="1">
      <alignment horizontal="center" vertical="center" wrapText="1"/>
      <protection locked="0"/>
    </xf>
    <xf numFmtId="0" fontId="27" fillId="12" borderId="36" xfId="1" applyFont="1" applyFill="1" applyBorder="1" applyAlignment="1">
      <alignment wrapText="1"/>
    </xf>
    <xf numFmtId="165" fontId="2" fillId="0" borderId="8" xfId="1" applyNumberFormat="1" applyBorder="1" applyAlignment="1" applyProtection="1">
      <alignment horizontal="center" vertical="center" wrapText="1"/>
      <protection locked="0"/>
    </xf>
    <xf numFmtId="49" fontId="2" fillId="2" borderId="6" xfId="1" applyNumberFormat="1" applyFill="1" applyBorder="1" applyAlignment="1" applyProtection="1">
      <alignment horizontal="center" vertical="center" wrapText="1"/>
      <protection locked="0"/>
    </xf>
    <xf numFmtId="49" fontId="2" fillId="0" borderId="6" xfId="1" applyNumberFormat="1" applyBorder="1" applyAlignment="1" applyProtection="1">
      <alignment horizontal="center" vertical="center" wrapText="1"/>
      <protection locked="0"/>
    </xf>
    <xf numFmtId="2" fontId="2" fillId="0" borderId="6" xfId="1" applyNumberFormat="1" applyBorder="1" applyAlignment="1" applyProtection="1">
      <alignment horizontal="center" vertical="center" wrapText="1"/>
      <protection locked="0"/>
    </xf>
    <xf numFmtId="2" fontId="2" fillId="0" borderId="6" xfId="1" applyNumberFormat="1" applyBorder="1" applyAlignment="1" applyProtection="1">
      <alignment horizontal="center" vertical="center"/>
      <protection locked="0"/>
    </xf>
    <xf numFmtId="2" fontId="2" fillId="0" borderId="82" xfId="1" applyNumberFormat="1" applyBorder="1" applyAlignment="1" applyProtection="1">
      <alignment horizontal="center" vertical="center" wrapText="1"/>
      <protection locked="0"/>
    </xf>
    <xf numFmtId="0" fontId="27" fillId="2" borderId="6" xfId="1" applyFont="1" applyFill="1" applyBorder="1" applyAlignment="1">
      <alignment wrapText="1"/>
    </xf>
    <xf numFmtId="2" fontId="2" fillId="0" borderId="36" xfId="1" applyNumberFormat="1" applyBorder="1" applyAlignment="1" applyProtection="1">
      <alignment horizontal="center" vertical="center"/>
      <protection locked="0"/>
    </xf>
    <xf numFmtId="2" fontId="2" fillId="0" borderId="29" xfId="1" applyNumberFormat="1" applyBorder="1" applyAlignment="1" applyProtection="1">
      <alignment horizontal="center" vertical="center" wrapText="1"/>
      <protection locked="0"/>
    </xf>
    <xf numFmtId="0" fontId="2" fillId="2" borderId="6" xfId="1" applyFill="1" applyBorder="1" applyAlignment="1">
      <alignment wrapText="1"/>
    </xf>
    <xf numFmtId="2" fontId="2" fillId="0" borderId="36" xfId="1" applyNumberFormat="1" applyFill="1" applyBorder="1" applyAlignment="1" applyProtection="1">
      <alignment horizontal="center" vertical="center"/>
      <protection locked="0"/>
    </xf>
    <xf numFmtId="0" fontId="27" fillId="0" borderId="82" xfId="1" applyFont="1" applyBorder="1" applyAlignment="1" applyProtection="1">
      <alignment horizontal="center" vertical="center" wrapText="1"/>
      <protection locked="0"/>
    </xf>
    <xf numFmtId="165" fontId="33" fillId="2" borderId="0" xfId="1" applyNumberFormat="1" applyFont="1" applyFill="1" applyProtection="1">
      <protection locked="0"/>
    </xf>
    <xf numFmtId="1" fontId="33" fillId="2" borderId="0" xfId="1" applyNumberFormat="1" applyFont="1" applyFill="1" applyAlignment="1" applyProtection="1">
      <alignment wrapText="1"/>
      <protection locked="0"/>
    </xf>
    <xf numFmtId="165" fontId="2" fillId="6" borderId="8" xfId="1" applyNumberFormat="1" applyFill="1" applyBorder="1" applyAlignment="1" applyProtection="1">
      <alignment horizontal="center" vertical="center" wrapText="1"/>
      <protection locked="0"/>
    </xf>
    <xf numFmtId="0" fontId="2" fillId="6" borderId="36" xfId="1" applyFill="1" applyBorder="1" applyAlignment="1" applyProtection="1">
      <alignment horizontal="center" vertical="center" wrapText="1"/>
      <protection locked="0"/>
    </xf>
    <xf numFmtId="0" fontId="2" fillId="6" borderId="6" xfId="1" applyFill="1" applyBorder="1" applyAlignment="1">
      <alignment horizontal="center" vertical="center" wrapText="1"/>
    </xf>
    <xf numFmtId="0" fontId="27" fillId="6" borderId="6" xfId="1" applyFont="1" applyFill="1" applyBorder="1" applyAlignment="1">
      <alignment horizontal="center" vertical="center" wrapText="1"/>
    </xf>
    <xf numFmtId="2" fontId="2" fillId="3" borderId="6" xfId="1" applyNumberFormat="1" applyFill="1" applyBorder="1" applyAlignment="1" applyProtection="1">
      <alignment horizontal="center" vertical="center"/>
      <protection locked="0"/>
    </xf>
    <xf numFmtId="0" fontId="2" fillId="12" borderId="6" xfId="1" applyFill="1" applyBorder="1" applyProtection="1">
      <protection locked="0"/>
    </xf>
    <xf numFmtId="0" fontId="33" fillId="2" borderId="0" xfId="1" applyFont="1" applyFill="1" applyProtection="1">
      <protection locked="0"/>
    </xf>
    <xf numFmtId="2" fontId="33" fillId="2" borderId="0" xfId="1" applyNumberFormat="1" applyFont="1" applyFill="1" applyProtection="1">
      <protection locked="0"/>
    </xf>
    <xf numFmtId="2" fontId="2" fillId="3" borderId="6" xfId="1" applyNumberFormat="1" applyFill="1" applyBorder="1" applyAlignment="1">
      <alignment horizontal="center" vertical="center"/>
    </xf>
    <xf numFmtId="49" fontId="2" fillId="0" borderId="36" xfId="1" applyNumberFormat="1" applyBorder="1" applyAlignment="1" applyProtection="1">
      <alignment horizontal="center" vertical="center" wrapText="1"/>
      <protection locked="0"/>
    </xf>
    <xf numFmtId="2" fontId="2" fillId="0" borderId="36" xfId="1" applyNumberFormat="1" applyBorder="1" applyAlignment="1" applyProtection="1">
      <alignment horizontal="center" vertical="center" wrapText="1"/>
      <protection locked="0"/>
    </xf>
    <xf numFmtId="165" fontId="9" fillId="2" borderId="0" xfId="1" applyNumberFormat="1" applyFont="1" applyFill="1" applyProtection="1">
      <protection locked="0"/>
    </xf>
    <xf numFmtId="1" fontId="9" fillId="2" borderId="0" xfId="1" applyNumberFormat="1" applyFont="1" applyFill="1" applyProtection="1">
      <protection locked="0"/>
    </xf>
    <xf numFmtId="0" fontId="9" fillId="2" borderId="0" xfId="1" applyFont="1" applyFill="1" applyProtection="1">
      <protection locked="0"/>
    </xf>
    <xf numFmtId="0" fontId="9" fillId="2" borderId="0" xfId="1" applyFont="1" applyFill="1" applyAlignment="1" applyProtection="1">
      <alignment wrapText="1"/>
      <protection locked="0"/>
    </xf>
    <xf numFmtId="0" fontId="9" fillId="2" borderId="0" xfId="1" applyFont="1" applyFill="1" applyAlignment="1" applyProtection="1">
      <alignment vertical="center" wrapText="1"/>
      <protection locked="0"/>
    </xf>
    <xf numFmtId="0" fontId="25" fillId="2" borderId="0" xfId="1" applyFont="1" applyFill="1" applyAlignment="1" applyProtection="1">
      <alignment vertical="center"/>
      <protection locked="0"/>
    </xf>
    <xf numFmtId="0" fontId="26" fillId="2" borderId="0" xfId="1" applyFont="1" applyFill="1" applyProtection="1">
      <protection locked="0"/>
    </xf>
    <xf numFmtId="0" fontId="27" fillId="2" borderId="0" xfId="1" applyFont="1" applyFill="1" applyAlignment="1" applyProtection="1">
      <alignment horizontal="center" vertical="center"/>
      <protection locked="0"/>
    </xf>
    <xf numFmtId="0" fontId="27" fillId="2" borderId="0" xfId="1" applyFont="1" applyFill="1" applyAlignment="1" applyProtection="1">
      <alignment horizontal="left"/>
      <protection locked="0"/>
    </xf>
    <xf numFmtId="0" fontId="9" fillId="2" borderId="0" xfId="1" applyFont="1" applyFill="1" applyAlignment="1" applyProtection="1">
      <alignment horizontal="left" vertical="center" wrapText="1"/>
      <protection locked="0"/>
    </xf>
    <xf numFmtId="0" fontId="26" fillId="2" borderId="0" xfId="1" applyFont="1" applyFill="1" applyAlignment="1" applyProtection="1">
      <alignment wrapText="1"/>
      <protection locked="0"/>
    </xf>
    <xf numFmtId="0" fontId="30" fillId="2" borderId="0" xfId="1" applyFont="1" applyFill="1" applyProtection="1">
      <protection locked="0"/>
    </xf>
    <xf numFmtId="0" fontId="17" fillId="2" borderId="0" xfId="1" applyFont="1" applyFill="1" applyProtection="1">
      <protection locked="0"/>
    </xf>
    <xf numFmtId="0" fontId="16" fillId="2" borderId="0" xfId="1" applyFont="1" applyFill="1" applyProtection="1">
      <protection locked="0"/>
    </xf>
    <xf numFmtId="2" fontId="58" fillId="0" borderId="0" xfId="0" applyNumberFormat="1" applyFont="1" applyFill="1" applyBorder="1" applyAlignment="1">
      <alignment horizontal="center" vertical="center" wrapText="1"/>
    </xf>
    <xf numFmtId="2" fontId="12" fillId="4" borderId="38" xfId="1" applyNumberFormat="1" applyFont="1" applyFill="1" applyBorder="1" applyAlignment="1" applyProtection="1">
      <alignment horizontal="center" vertical="center"/>
      <protection locked="0"/>
    </xf>
    <xf numFmtId="49" fontId="12" fillId="0" borderId="36" xfId="1" applyNumberFormat="1" applyFont="1" applyFill="1" applyBorder="1" applyAlignment="1" applyProtection="1">
      <alignment horizontal="left" vertical="center" wrapText="1"/>
      <protection locked="0"/>
    </xf>
    <xf numFmtId="49" fontId="2" fillId="0" borderId="36" xfId="1" applyNumberFormat="1" applyFont="1" applyFill="1" applyBorder="1" applyAlignment="1" applyProtection="1">
      <alignment horizontal="left" vertical="center" wrapText="1"/>
      <protection locked="0"/>
    </xf>
    <xf numFmtId="0" fontId="27" fillId="6" borderId="78" xfId="1" applyFont="1" applyFill="1" applyBorder="1" applyAlignment="1" applyProtection="1">
      <alignment horizontal="center" vertical="center" wrapText="1"/>
    </xf>
    <xf numFmtId="0" fontId="27" fillId="6" borderId="79" xfId="1" applyFont="1" applyFill="1" applyBorder="1" applyAlignment="1">
      <alignment vertical="center"/>
    </xf>
    <xf numFmtId="0" fontId="2" fillId="6" borderId="47" xfId="1" applyFont="1" applyFill="1" applyBorder="1" applyAlignment="1" applyProtection="1">
      <alignment horizontal="center" vertical="center"/>
    </xf>
    <xf numFmtId="0" fontId="2" fillId="6" borderId="0" xfId="1" applyFont="1" applyFill="1" applyBorder="1" applyAlignment="1" applyProtection="1">
      <alignment vertical="center"/>
    </xf>
    <xf numFmtId="49" fontId="2" fillId="0" borderId="6" xfId="1" applyNumberFormat="1" applyFont="1" applyFill="1" applyBorder="1" applyAlignment="1" applyProtection="1">
      <alignment horizontal="center" vertical="center"/>
      <protection locked="0"/>
    </xf>
    <xf numFmtId="4" fontId="2" fillId="0" borderId="6" xfId="0" applyNumberFormat="1" applyFont="1" applyBorder="1" applyAlignment="1">
      <alignment horizontal="right" vertical="center"/>
    </xf>
    <xf numFmtId="4" fontId="2" fillId="0" borderId="6" xfId="0" applyNumberFormat="1" applyFont="1" applyFill="1" applyBorder="1" applyAlignment="1">
      <alignment horizontal="right" vertical="center"/>
    </xf>
    <xf numFmtId="4" fontId="46" fillId="0" borderId="0" xfId="9" applyNumberFormat="1" applyFont="1"/>
    <xf numFmtId="3" fontId="46" fillId="0" borderId="0" xfId="0" applyNumberFormat="1" applyFont="1"/>
    <xf numFmtId="169" fontId="2" fillId="0" borderId="6" xfId="0" applyNumberFormat="1" applyFont="1" applyFill="1" applyBorder="1" applyAlignment="1">
      <alignment horizontal="right" vertical="center"/>
    </xf>
    <xf numFmtId="2" fontId="2" fillId="0" borderId="6" xfId="1" applyNumberFormat="1" applyFont="1" applyFill="1" applyBorder="1" applyAlignment="1" applyProtection="1">
      <alignment horizontal="center" vertical="center" wrapText="1"/>
      <protection locked="0"/>
    </xf>
    <xf numFmtId="2" fontId="2" fillId="0" borderId="6" xfId="0" applyNumberFormat="1" applyFont="1" applyBorder="1" applyAlignment="1">
      <alignment horizontal="right" vertical="center"/>
    </xf>
    <xf numFmtId="2" fontId="2" fillId="0" borderId="6" xfId="0" applyNumberFormat="1" applyFont="1" applyFill="1" applyBorder="1" applyAlignment="1">
      <alignment horizontal="right" vertical="center"/>
    </xf>
    <xf numFmtId="0" fontId="2" fillId="0" borderId="8" xfId="14" applyFont="1" applyBorder="1" applyAlignment="1">
      <alignment horizontal="left" vertical="center" wrapText="1"/>
    </xf>
    <xf numFmtId="0" fontId="2" fillId="0" borderId="6" xfId="14" applyFont="1" applyBorder="1" applyAlignment="1">
      <alignment horizontal="center" vertical="center"/>
    </xf>
    <xf numFmtId="0" fontId="2" fillId="0" borderId="6" xfId="14" applyFont="1" applyBorder="1" applyAlignment="1">
      <alignment horizontal="left" vertical="center"/>
    </xf>
    <xf numFmtId="0" fontId="2" fillId="0" borderId="8" xfId="14" applyFont="1" applyBorder="1" applyAlignment="1">
      <alignment horizontal="left" vertical="center"/>
    </xf>
    <xf numFmtId="4" fontId="2" fillId="0" borderId="6" xfId="14" applyNumberFormat="1" applyFont="1" applyFill="1" applyBorder="1" applyAlignment="1" applyProtection="1">
      <alignment horizontal="right" vertical="center"/>
      <protection locked="0"/>
    </xf>
    <xf numFmtId="0" fontId="2" fillId="0" borderId="48" xfId="14" applyFont="1" applyBorder="1" applyAlignment="1">
      <alignment horizontal="left" vertical="center"/>
    </xf>
    <xf numFmtId="0" fontId="2" fillId="2" borderId="8" xfId="14" applyFont="1" applyFill="1" applyBorder="1" applyAlignment="1">
      <alignment vertical="center"/>
    </xf>
    <xf numFmtId="0" fontId="2" fillId="2" borderId="6" xfId="14" applyFont="1" applyFill="1" applyBorder="1" applyAlignment="1">
      <alignment horizontal="center" vertical="center"/>
    </xf>
    <xf numFmtId="0" fontId="2" fillId="0" borderId="72" xfId="14" applyFont="1" applyBorder="1" applyAlignment="1">
      <alignment horizontal="left" vertical="center"/>
    </xf>
    <xf numFmtId="4" fontId="2" fillId="0" borderId="54" xfId="14" applyNumberFormat="1" applyFont="1" applyFill="1" applyBorder="1" applyAlignment="1" applyProtection="1">
      <alignment horizontal="right" vertical="center"/>
      <protection locked="0"/>
    </xf>
    <xf numFmtId="49" fontId="2" fillId="0" borderId="6" xfId="14" applyNumberFormat="1" applyFont="1" applyFill="1" applyBorder="1" applyAlignment="1" applyProtection="1">
      <alignment horizontal="right" vertical="center" wrapText="1"/>
      <protection locked="0"/>
    </xf>
    <xf numFmtId="0" fontId="46" fillId="0" borderId="0" xfId="9" applyFont="1" applyAlignment="1">
      <alignment horizontal="right"/>
    </xf>
    <xf numFmtId="0" fontId="2" fillId="0" borderId="8" xfId="14" applyFont="1" applyBorder="1" applyAlignment="1">
      <alignment horizontal="right" vertical="center"/>
    </xf>
    <xf numFmtId="0" fontId="2" fillId="0" borderId="6" xfId="14" applyFont="1" applyBorder="1" applyAlignment="1">
      <alignment horizontal="right" vertical="center"/>
    </xf>
    <xf numFmtId="0" fontId="2" fillId="0" borderId="48" xfId="14" applyFont="1" applyBorder="1" applyAlignment="1">
      <alignment horizontal="right" vertical="center"/>
    </xf>
    <xf numFmtId="0" fontId="2" fillId="2" borderId="8" xfId="14" applyFont="1" applyFill="1" applyBorder="1" applyAlignment="1">
      <alignment horizontal="right" vertical="center"/>
    </xf>
    <xf numFmtId="0" fontId="2" fillId="2" borderId="6" xfId="14" applyFont="1" applyFill="1" applyBorder="1" applyAlignment="1">
      <alignment horizontal="right" vertical="center"/>
    </xf>
    <xf numFmtId="0" fontId="2" fillId="0" borderId="72" xfId="14" applyFont="1" applyBorder="1" applyAlignment="1">
      <alignment horizontal="right" vertical="center"/>
    </xf>
    <xf numFmtId="4" fontId="60" fillId="0" borderId="6" xfId="0" applyNumberFormat="1" applyFont="1" applyBorder="1" applyAlignment="1">
      <alignment horizontal="right" vertical="center"/>
    </xf>
    <xf numFmtId="4" fontId="2" fillId="0" borderId="6" xfId="15" applyNumberFormat="1" applyFont="1" applyBorder="1" applyAlignment="1">
      <alignment horizontal="right" vertical="center"/>
    </xf>
    <xf numFmtId="4" fontId="60" fillId="0" borderId="6" xfId="15" applyNumberFormat="1" applyFont="1" applyBorder="1" applyAlignment="1">
      <alignment horizontal="right" vertical="center"/>
    </xf>
    <xf numFmtId="2" fontId="59" fillId="0" borderId="8" xfId="14" applyNumberFormat="1" applyFont="1" applyBorder="1" applyAlignment="1" applyProtection="1">
      <alignment horizontal="center" vertical="center"/>
      <protection locked="0"/>
    </xf>
    <xf numFmtId="1" fontId="2" fillId="0" borderId="6" xfId="14" applyNumberFormat="1" applyBorder="1" applyAlignment="1" applyProtection="1">
      <alignment horizontal="center" vertical="center" wrapText="1"/>
      <protection locked="0"/>
    </xf>
    <xf numFmtId="49" fontId="2" fillId="0" borderId="6" xfId="14" applyNumberFormat="1" applyBorder="1" applyAlignment="1" applyProtection="1">
      <alignment horizontal="center" vertical="center"/>
      <protection locked="0"/>
    </xf>
    <xf numFmtId="2" fontId="2" fillId="0" borderId="6" xfId="14" applyNumberFormat="1" applyBorder="1" applyAlignment="1" applyProtection="1">
      <alignment horizontal="center" vertical="center" wrapText="1"/>
      <protection locked="0"/>
    </xf>
    <xf numFmtId="2" fontId="2" fillId="0" borderId="6" xfId="14" applyNumberFormat="1" applyBorder="1" applyAlignment="1" applyProtection="1">
      <alignment horizontal="center" vertical="center"/>
      <protection locked="0"/>
    </xf>
    <xf numFmtId="0" fontId="2" fillId="0" borderId="6" xfId="14" applyBorder="1" applyAlignment="1" applyProtection="1">
      <alignment horizontal="center" vertical="center"/>
      <protection locked="0"/>
    </xf>
    <xf numFmtId="2" fontId="2" fillId="3" borderId="6" xfId="14" applyNumberFormat="1" applyFill="1" applyBorder="1" applyAlignment="1" applyProtection="1">
      <alignment horizontal="center" vertical="center"/>
      <protection locked="0"/>
    </xf>
    <xf numFmtId="1" fontId="2" fillId="0" borderId="8" xfId="14" applyNumberFormat="1" applyBorder="1" applyAlignment="1" applyProtection="1">
      <alignment horizontal="center" vertical="center"/>
      <protection locked="0"/>
    </xf>
    <xf numFmtId="1" fontId="2" fillId="0" borderId="81" xfId="14" applyNumberFormat="1" applyBorder="1" applyAlignment="1" applyProtection="1">
      <alignment horizontal="center" vertical="center"/>
      <protection locked="0"/>
    </xf>
    <xf numFmtId="0" fontId="9" fillId="0" borderId="8" xfId="14" applyFont="1" applyBorder="1" applyAlignment="1">
      <alignment horizontal="left" vertical="center" wrapText="1"/>
    </xf>
    <xf numFmtId="0" fontId="9" fillId="0" borderId="6" xfId="14" applyFont="1" applyBorder="1" applyAlignment="1">
      <alignment horizontal="center" vertical="center"/>
    </xf>
    <xf numFmtId="0" fontId="9" fillId="0" borderId="6" xfId="14" applyFont="1" applyBorder="1" applyAlignment="1">
      <alignment horizontal="left" vertical="center"/>
    </xf>
    <xf numFmtId="4" fontId="2" fillId="0" borderId="6" xfId="9" applyNumberFormat="1" applyFont="1" applyBorder="1" applyAlignment="1">
      <alignment horizontal="right" vertical="center"/>
    </xf>
    <xf numFmtId="165" fontId="21" fillId="0" borderId="83" xfId="14" applyNumberFormat="1" applyFont="1" applyBorder="1"/>
    <xf numFmtId="165" fontId="21" fillId="0" borderId="84" xfId="14" applyNumberFormat="1" applyFont="1" applyBorder="1"/>
    <xf numFmtId="165" fontId="21" fillId="0" borderId="85" xfId="14" applyNumberFormat="1" applyFont="1" applyBorder="1"/>
    <xf numFmtId="0" fontId="2" fillId="0" borderId="0" xfId="14"/>
    <xf numFmtId="2" fontId="2" fillId="2" borderId="4" xfId="14" applyNumberFormat="1" applyFill="1" applyBorder="1" applyAlignment="1" applyProtection="1">
      <alignment horizontal="center" vertical="center"/>
      <protection locked="0"/>
    </xf>
    <xf numFmtId="2" fontId="30" fillId="2" borderId="25" xfId="14" applyNumberFormat="1" applyFont="1" applyFill="1" applyBorder="1" applyAlignment="1" applyProtection="1">
      <alignment horizontal="center" vertical="center"/>
      <protection locked="0"/>
    </xf>
    <xf numFmtId="1" fontId="30" fillId="2" borderId="0" xfId="14" applyNumberFormat="1" applyFont="1" applyFill="1" applyAlignment="1" applyProtection="1">
      <alignment horizontal="center" vertical="center"/>
      <protection locked="0"/>
    </xf>
    <xf numFmtId="2" fontId="30" fillId="2" borderId="0" xfId="14" applyNumberFormat="1" applyFont="1" applyFill="1" applyAlignment="1" applyProtection="1">
      <alignment horizontal="center" vertical="center"/>
      <protection locked="0"/>
    </xf>
    <xf numFmtId="2" fontId="30" fillId="2" borderId="5" xfId="14" applyNumberFormat="1" applyFont="1" applyFill="1" applyBorder="1" applyAlignment="1" applyProtection="1">
      <alignment horizontal="center" vertical="center"/>
      <protection locked="0"/>
    </xf>
    <xf numFmtId="0" fontId="2" fillId="0" borderId="8" xfId="14" applyBorder="1" applyAlignment="1">
      <alignment horizontal="left" vertical="center"/>
    </xf>
    <xf numFmtId="0" fontId="2" fillId="0" borderId="6" xfId="14" applyBorder="1" applyAlignment="1">
      <alignment horizontal="center" vertical="center"/>
    </xf>
    <xf numFmtId="0" fontId="2" fillId="0" borderId="6" xfId="14" applyBorder="1" applyAlignment="1">
      <alignment horizontal="left" vertical="center"/>
    </xf>
    <xf numFmtId="0" fontId="2" fillId="2" borderId="4" xfId="14" applyFill="1" applyBorder="1"/>
    <xf numFmtId="0" fontId="30" fillId="2" borderId="25" xfId="14" applyFont="1" applyFill="1" applyBorder="1" applyAlignment="1">
      <alignment wrapText="1"/>
    </xf>
    <xf numFmtId="0" fontId="30" fillId="2" borderId="0" xfId="14" applyFont="1" applyFill="1"/>
    <xf numFmtId="0" fontId="30" fillId="2" borderId="5" xfId="14" applyFont="1" applyFill="1" applyBorder="1"/>
    <xf numFmtId="0" fontId="9" fillId="0" borderId="8" xfId="14" applyFont="1" applyBorder="1" applyAlignment="1">
      <alignment horizontal="left" vertical="center"/>
    </xf>
    <xf numFmtId="4" fontId="2" fillId="0" borderId="6" xfId="14" applyNumberFormat="1" applyBorder="1" applyAlignment="1" applyProtection="1">
      <alignment horizontal="right" vertical="center"/>
      <protection locked="0"/>
    </xf>
    <xf numFmtId="0" fontId="2" fillId="2" borderId="25" xfId="14" applyFill="1" applyBorder="1" applyAlignment="1">
      <alignment wrapText="1"/>
    </xf>
    <xf numFmtId="0" fontId="2" fillId="2" borderId="0" xfId="14" applyFill="1"/>
    <xf numFmtId="0" fontId="2" fillId="2" borderId="5" xfId="14" applyFill="1" applyBorder="1"/>
    <xf numFmtId="0" fontId="9" fillId="0" borderId="48" xfId="14" applyFont="1" applyBorder="1" applyAlignment="1">
      <alignment horizontal="left" vertical="center"/>
    </xf>
    <xf numFmtId="0" fontId="2" fillId="2" borderId="4" xfId="14" applyFill="1" applyBorder="1" applyAlignment="1">
      <alignment horizontal="left"/>
    </xf>
    <xf numFmtId="0" fontId="2" fillId="2" borderId="25" xfId="14" applyFill="1" applyBorder="1" applyAlignment="1">
      <alignment horizontal="left"/>
    </xf>
    <xf numFmtId="0" fontId="9" fillId="2" borderId="8" xfId="14" applyFont="1" applyFill="1" applyBorder="1" applyAlignment="1">
      <alignment vertical="center"/>
    </xf>
    <xf numFmtId="0" fontId="9" fillId="2" borderId="6" xfId="14" applyFont="1" applyFill="1" applyBorder="1" applyAlignment="1">
      <alignment horizontal="center" vertical="center"/>
    </xf>
    <xf numFmtId="0" fontId="2" fillId="2" borderId="4" xfId="14" applyFill="1" applyBorder="1" applyAlignment="1">
      <alignment horizontal="left" wrapText="1"/>
    </xf>
    <xf numFmtId="0" fontId="9" fillId="0" borderId="72" xfId="14" applyFont="1" applyBorder="1" applyAlignment="1">
      <alignment horizontal="left" vertical="center"/>
    </xf>
    <xf numFmtId="4" fontId="2" fillId="0" borderId="54" xfId="14" applyNumberFormat="1" applyBorder="1" applyAlignment="1" applyProtection="1">
      <alignment horizontal="right" vertical="center"/>
      <protection locked="0"/>
    </xf>
    <xf numFmtId="0" fontId="2" fillId="2" borderId="9" xfId="14" applyFill="1" applyBorder="1" applyAlignment="1">
      <alignment horizontal="left" wrapText="1"/>
    </xf>
    <xf numFmtId="0" fontId="16" fillId="2" borderId="71" xfId="14" applyFont="1" applyFill="1" applyBorder="1" applyAlignment="1">
      <alignment horizontal="left"/>
    </xf>
    <xf numFmtId="0" fontId="16" fillId="2" borderId="10" xfId="14" applyFont="1" applyFill="1" applyBorder="1"/>
    <xf numFmtId="0" fontId="16" fillId="2" borderId="11" xfId="14" applyFont="1" applyFill="1" applyBorder="1"/>
    <xf numFmtId="0" fontId="26" fillId="3" borderId="65" xfId="14" applyFont="1" applyFill="1" applyBorder="1" applyAlignment="1">
      <alignment horizontal="left" vertical="center"/>
    </xf>
    <xf numFmtId="0" fontId="26" fillId="3" borderId="66" xfId="14" applyFont="1" applyFill="1" applyBorder="1" applyAlignment="1">
      <alignment horizontal="center" vertical="center"/>
    </xf>
    <xf numFmtId="0" fontId="9" fillId="3" borderId="69" xfId="14" applyFont="1" applyFill="1" applyBorder="1" applyAlignment="1">
      <alignment horizontal="left" vertical="center"/>
    </xf>
    <xf numFmtId="4" fontId="2" fillId="3" borderId="66" xfId="14" applyNumberFormat="1" applyFill="1" applyBorder="1" applyAlignment="1" applyProtection="1">
      <alignment horizontal="center" vertical="center"/>
      <protection locked="0"/>
    </xf>
    <xf numFmtId="2" fontId="22" fillId="0" borderId="10" xfId="14" applyNumberFormat="1" applyFont="1" applyBorder="1" applyAlignment="1" applyProtection="1">
      <alignment horizontal="center" vertical="center"/>
      <protection locked="0"/>
    </xf>
    <xf numFmtId="2" fontId="22" fillId="0" borderId="86" xfId="14" applyNumberFormat="1" applyFont="1" applyBorder="1" applyAlignment="1" applyProtection="1">
      <alignment horizontal="center" vertical="center"/>
      <protection locked="0"/>
    </xf>
    <xf numFmtId="2" fontId="22" fillId="0" borderId="87" xfId="14" applyNumberFormat="1" applyFont="1" applyBorder="1" applyAlignment="1" applyProtection="1">
      <alignment horizontal="center" vertical="center"/>
      <protection locked="0"/>
    </xf>
    <xf numFmtId="0" fontId="2" fillId="0" borderId="8" xfId="14" applyBorder="1" applyAlignment="1">
      <alignment horizontal="left" vertical="center" wrapText="1"/>
    </xf>
    <xf numFmtId="2" fontId="30" fillId="2" borderId="0" xfId="14" applyNumberFormat="1" applyFont="1" applyFill="1" applyAlignment="1" applyProtection="1">
      <alignment horizontal="center" vertical="center" wrapText="1"/>
      <protection locked="0"/>
    </xf>
    <xf numFmtId="0" fontId="30" fillId="2" borderId="0" xfId="14" applyFont="1" applyFill="1" applyAlignment="1">
      <alignment vertical="center" wrapText="1"/>
    </xf>
    <xf numFmtId="0" fontId="2" fillId="2" borderId="0" xfId="14" applyFill="1" applyAlignment="1">
      <alignment vertical="center" wrapText="1"/>
    </xf>
    <xf numFmtId="0" fontId="2" fillId="0" borderId="48" xfId="14" applyBorder="1" applyAlignment="1">
      <alignment horizontal="left" vertical="center"/>
    </xf>
    <xf numFmtId="0" fontId="2" fillId="2" borderId="8" xfId="14" applyFill="1" applyBorder="1" applyAlignment="1">
      <alignment vertical="center"/>
    </xf>
    <xf numFmtId="0" fontId="2" fillId="2" borderId="6" xfId="14" applyFill="1" applyBorder="1" applyAlignment="1">
      <alignment horizontal="center" vertical="center"/>
    </xf>
    <xf numFmtId="0" fontId="2" fillId="0" borderId="72" xfId="14" applyBorder="1" applyAlignment="1">
      <alignment horizontal="left" vertical="center"/>
    </xf>
    <xf numFmtId="0" fontId="16" fillId="2" borderId="10" xfId="14" applyFont="1" applyFill="1" applyBorder="1" applyAlignment="1">
      <alignment vertical="center" wrapText="1"/>
    </xf>
    <xf numFmtId="0" fontId="16" fillId="3" borderId="65" xfId="14" applyFont="1" applyFill="1" applyBorder="1" applyAlignment="1">
      <alignment horizontal="left" vertical="center"/>
    </xf>
    <xf numFmtId="0" fontId="16" fillId="3" borderId="66" xfId="14" applyFont="1" applyFill="1" applyBorder="1" applyAlignment="1">
      <alignment horizontal="center" vertical="center"/>
    </xf>
    <xf numFmtId="0" fontId="2" fillId="3" borderId="69" xfId="14" applyFill="1" applyBorder="1" applyAlignment="1">
      <alignment horizontal="left" vertical="center"/>
    </xf>
    <xf numFmtId="4" fontId="2" fillId="3" borderId="67" xfId="14" applyNumberFormat="1" applyFill="1" applyBorder="1" applyAlignment="1" applyProtection="1">
      <alignment horizontal="center" vertical="center"/>
      <protection locked="0"/>
    </xf>
    <xf numFmtId="0" fontId="2" fillId="0" borderId="0" xfId="9" applyFont="1"/>
    <xf numFmtId="0" fontId="46" fillId="0" borderId="0" xfId="9" applyFont="1" applyAlignment="1">
      <alignment vertical="center" wrapText="1"/>
    </xf>
    <xf numFmtId="0" fontId="2" fillId="2" borderId="39" xfId="1" applyFont="1" applyFill="1" applyBorder="1" applyAlignment="1" applyProtection="1">
      <alignment vertical="center"/>
      <protection locked="0"/>
    </xf>
    <xf numFmtId="0" fontId="2" fillId="0" borderId="6" xfId="1" applyFont="1" applyFill="1" applyBorder="1" applyAlignment="1" applyProtection="1">
      <alignment horizontal="center" vertical="center" wrapText="1"/>
    </xf>
    <xf numFmtId="2" fontId="16" fillId="2" borderId="0" xfId="1" applyNumberFormat="1" applyFont="1" applyFill="1" applyAlignment="1" applyProtection="1">
      <alignment vertical="center"/>
      <protection locked="0"/>
    </xf>
    <xf numFmtId="2" fontId="12" fillId="2" borderId="0" xfId="1" applyNumberFormat="1" applyFont="1" applyFill="1" applyBorder="1" applyProtection="1">
      <protection locked="0"/>
    </xf>
    <xf numFmtId="170" fontId="16" fillId="2" borderId="0" xfId="1" applyNumberFormat="1" applyFont="1" applyFill="1" applyBorder="1" applyProtection="1">
      <protection locked="0"/>
    </xf>
    <xf numFmtId="172" fontId="12" fillId="2" borderId="0" xfId="1" applyNumberFormat="1" applyFont="1" applyFill="1" applyProtection="1">
      <protection locked="0"/>
    </xf>
    <xf numFmtId="172" fontId="46" fillId="0" borderId="0" xfId="0" applyNumberFormat="1" applyFont="1"/>
    <xf numFmtId="171" fontId="57" fillId="0" borderId="13" xfId="1" applyNumberFormat="1" applyFont="1" applyBorder="1" applyAlignment="1" applyProtection="1">
      <alignment horizontal="left" vertical="center"/>
      <protection locked="0"/>
    </xf>
    <xf numFmtId="2" fontId="27" fillId="0" borderId="6" xfId="1" applyNumberFormat="1" applyFont="1" applyBorder="1" applyAlignment="1" applyProtection="1">
      <alignment horizontal="center" vertical="center" wrapText="1"/>
      <protection locked="0"/>
    </xf>
    <xf numFmtId="172" fontId="12" fillId="2" borderId="0" xfId="1" applyNumberFormat="1" applyFont="1" applyFill="1" applyBorder="1" applyProtection="1">
      <protection locked="0"/>
    </xf>
    <xf numFmtId="173" fontId="12" fillId="2" borderId="0" xfId="1" applyNumberFormat="1" applyFont="1" applyFill="1" applyProtection="1">
      <protection locked="0"/>
    </xf>
    <xf numFmtId="14" fontId="9" fillId="0" borderId="6" xfId="1" applyNumberFormat="1" applyFont="1" applyFill="1" applyBorder="1" applyAlignment="1" applyProtection="1">
      <alignment horizontal="center"/>
      <protection locked="0"/>
    </xf>
    <xf numFmtId="165" fontId="2" fillId="4" borderId="39" xfId="1" applyNumberFormat="1" applyFont="1" applyFill="1" applyBorder="1" applyAlignment="1" applyProtection="1">
      <alignment horizontal="center" vertical="center"/>
      <protection locked="0"/>
    </xf>
    <xf numFmtId="2" fontId="20" fillId="0" borderId="0" xfId="8" applyNumberFormat="1" applyFont="1" applyFill="1" applyBorder="1" applyAlignment="1" applyProtection="1">
      <alignment horizontal="center"/>
      <protection locked="0"/>
    </xf>
    <xf numFmtId="2" fontId="20" fillId="0" borderId="0" xfId="1" applyNumberFormat="1" applyFont="1" applyFill="1" applyBorder="1" applyAlignment="1" applyProtection="1">
      <alignment horizontal="center"/>
      <protection locked="0"/>
    </xf>
    <xf numFmtId="0" fontId="2" fillId="7" borderId="0" xfId="14" applyFont="1" applyFill="1" applyAlignment="1">
      <alignment horizontal="center" vertical="center"/>
    </xf>
    <xf numFmtId="0" fontId="2" fillId="7" borderId="0" xfId="14" applyFont="1" applyFill="1"/>
    <xf numFmtId="0" fontId="2" fillId="0" borderId="0" xfId="1"/>
    <xf numFmtId="0" fontId="17" fillId="7" borderId="0" xfId="14" applyFont="1" applyFill="1" applyAlignment="1" applyProtection="1">
      <alignment vertical="center"/>
      <protection locked="0"/>
    </xf>
    <xf numFmtId="0" fontId="27" fillId="7" borderId="0" xfId="14" applyFont="1" applyFill="1" applyAlignment="1">
      <alignment vertical="center"/>
    </xf>
    <xf numFmtId="0" fontId="46" fillId="0" borderId="0" xfId="1" applyFont="1"/>
    <xf numFmtId="0" fontId="40" fillId="7" borderId="58" xfId="14" applyFont="1" applyFill="1" applyBorder="1" applyAlignment="1">
      <alignment vertical="center" wrapText="1"/>
    </xf>
    <xf numFmtId="0" fontId="47" fillId="7" borderId="56" xfId="14" applyFont="1" applyFill="1" applyBorder="1" applyAlignment="1">
      <alignment horizontal="center" wrapText="1"/>
    </xf>
    <xf numFmtId="0" fontId="27" fillId="7" borderId="88" xfId="14" applyFont="1" applyFill="1" applyBorder="1" applyAlignment="1">
      <alignment horizontal="center" vertical="center" wrapText="1"/>
    </xf>
    <xf numFmtId="0" fontId="27" fillId="7" borderId="63" xfId="14" applyFont="1" applyFill="1" applyBorder="1" applyAlignment="1">
      <alignment horizontal="center" vertical="center" wrapText="1"/>
    </xf>
    <xf numFmtId="0" fontId="40" fillId="7" borderId="60" xfId="14" applyFont="1" applyFill="1" applyBorder="1" applyAlignment="1">
      <alignment vertical="center" wrapText="1"/>
    </xf>
    <xf numFmtId="0" fontId="47" fillId="7" borderId="61" xfId="14" applyFont="1" applyFill="1" applyBorder="1" applyAlignment="1">
      <alignment vertical="center" wrapText="1"/>
    </xf>
    <xf numFmtId="0" fontId="2" fillId="7" borderId="66" xfId="14" applyFont="1" applyFill="1" applyBorder="1" applyAlignment="1">
      <alignment horizontal="center" vertical="center"/>
    </xf>
    <xf numFmtId="0" fontId="2" fillId="7" borderId="67" xfId="14" applyFont="1" applyFill="1" applyBorder="1" applyAlignment="1">
      <alignment horizontal="center" vertical="center" wrapText="1"/>
    </xf>
    <xf numFmtId="0" fontId="2" fillId="7" borderId="65" xfId="14" applyFont="1" applyFill="1" applyBorder="1" applyAlignment="1">
      <alignment horizontal="center" vertical="center" wrapText="1"/>
    </xf>
    <xf numFmtId="0" fontId="2" fillId="7" borderId="66" xfId="14" applyFont="1" applyFill="1" applyBorder="1" applyAlignment="1">
      <alignment horizontal="center" vertical="center" wrapText="1"/>
    </xf>
    <xf numFmtId="0" fontId="2" fillId="7" borderId="67" xfId="14" applyFont="1" applyFill="1" applyBorder="1" applyAlignment="1">
      <alignment horizontal="center" vertical="center"/>
    </xf>
    <xf numFmtId="0" fontId="2" fillId="7" borderId="72" xfId="14" applyFont="1" applyFill="1" applyBorder="1" applyAlignment="1">
      <alignment horizontal="center" vertical="center" wrapText="1"/>
    </xf>
    <xf numFmtId="0" fontId="2" fillId="7" borderId="54" xfId="14" applyFont="1" applyFill="1" applyBorder="1" applyAlignment="1">
      <alignment horizontal="center" vertical="center" wrapText="1"/>
    </xf>
    <xf numFmtId="0" fontId="2" fillId="7" borderId="54" xfId="14" applyFont="1" applyFill="1" applyBorder="1" applyAlignment="1">
      <alignment horizontal="center" vertical="center"/>
    </xf>
    <xf numFmtId="0" fontId="2" fillId="7" borderId="59" xfId="14" applyFont="1" applyFill="1" applyBorder="1" applyAlignment="1">
      <alignment horizontal="center" vertical="center"/>
    </xf>
    <xf numFmtId="0" fontId="27" fillId="7" borderId="72" xfId="14" applyFont="1" applyFill="1" applyBorder="1" applyAlignment="1">
      <alignment horizontal="center" vertical="center"/>
    </xf>
    <xf numFmtId="0" fontId="27" fillId="7" borderId="59" xfId="14" applyFont="1" applyFill="1" applyBorder="1" applyAlignment="1">
      <alignment horizontal="center" vertical="center"/>
    </xf>
    <xf numFmtId="0" fontId="2" fillId="0" borderId="36" xfId="14" applyFont="1" applyBorder="1" applyAlignment="1">
      <alignment horizontal="center" vertical="center"/>
    </xf>
    <xf numFmtId="10" fontId="2" fillId="0" borderId="36" xfId="14" applyNumberFormat="1" applyFont="1" applyBorder="1" applyAlignment="1">
      <alignment horizontal="center" vertical="center" wrapText="1"/>
    </xf>
    <xf numFmtId="0" fontId="2" fillId="0" borderId="51" xfId="14" applyFont="1" applyBorder="1" applyAlignment="1">
      <alignment horizontal="center" vertical="center"/>
    </xf>
    <xf numFmtId="165" fontId="2" fillId="13" borderId="57" xfId="14" applyNumberFormat="1" applyFont="1" applyFill="1" applyBorder="1" applyAlignment="1">
      <alignment horizontal="center" vertical="center"/>
    </xf>
    <xf numFmtId="0" fontId="2" fillId="0" borderId="36" xfId="14" quotePrefix="1" applyFont="1" applyBorder="1" applyAlignment="1">
      <alignment horizontal="center" vertical="center" wrapText="1"/>
    </xf>
    <xf numFmtId="165" fontId="2" fillId="0" borderId="36" xfId="14" applyNumberFormat="1" applyFont="1" applyBorder="1" applyAlignment="1">
      <alignment horizontal="center" vertical="center"/>
    </xf>
    <xf numFmtId="0" fontId="2" fillId="0" borderId="36" xfId="14" quotePrefix="1" applyFont="1" applyBorder="1" applyAlignment="1">
      <alignment horizontal="center" vertical="center"/>
    </xf>
    <xf numFmtId="165" fontId="2" fillId="0" borderId="51" xfId="14" applyNumberFormat="1" applyFont="1" applyBorder="1" applyAlignment="1">
      <alignment horizontal="center" vertical="center"/>
    </xf>
    <xf numFmtId="0" fontId="2" fillId="0" borderId="44" xfId="14" quotePrefix="1" applyFont="1" applyBorder="1" applyAlignment="1">
      <alignment horizontal="center" vertical="center" wrapText="1"/>
    </xf>
    <xf numFmtId="165" fontId="2" fillId="0" borderId="41" xfId="14" applyNumberFormat="1" applyFont="1" applyBorder="1" applyAlignment="1">
      <alignment horizontal="center" vertical="center"/>
    </xf>
    <xf numFmtId="0" fontId="2" fillId="0" borderId="41" xfId="14" quotePrefix="1" applyFont="1" applyBorder="1" applyAlignment="1">
      <alignment horizontal="center" vertical="center" wrapText="1"/>
    </xf>
    <xf numFmtId="165" fontId="2" fillId="0" borderId="68" xfId="14" applyNumberFormat="1" applyFont="1" applyBorder="1" applyAlignment="1">
      <alignment horizontal="center" vertical="center"/>
    </xf>
    <xf numFmtId="0" fontId="2" fillId="7" borderId="45" xfId="14" applyFont="1" applyFill="1" applyBorder="1" applyAlignment="1">
      <alignment horizontal="center" vertical="center"/>
    </xf>
    <xf numFmtId="2" fontId="2" fillId="7" borderId="68" xfId="14" applyNumberFormat="1" applyFont="1" applyFill="1" applyBorder="1" applyAlignment="1">
      <alignment horizontal="center" vertical="center"/>
    </xf>
    <xf numFmtId="165" fontId="2" fillId="0" borderId="57" xfId="14" applyNumberFormat="1" applyFont="1" applyBorder="1" applyAlignment="1">
      <alignment horizontal="center" vertical="center"/>
    </xf>
    <xf numFmtId="0" fontId="2" fillId="0" borderId="57" xfId="14" quotePrefix="1" applyFont="1" applyBorder="1" applyAlignment="1">
      <alignment horizontal="center" vertical="center" wrapText="1"/>
    </xf>
    <xf numFmtId="165" fontId="2" fillId="0" borderId="6" xfId="14" applyNumberFormat="1" applyFont="1" applyBorder="1" applyAlignment="1">
      <alignment horizontal="center" vertical="center"/>
    </xf>
    <xf numFmtId="165" fontId="2" fillId="0" borderId="53" xfId="14" applyNumberFormat="1" applyFont="1" applyBorder="1" applyAlignment="1">
      <alignment horizontal="center" vertical="center"/>
    </xf>
    <xf numFmtId="0" fontId="2" fillId="7" borderId="48" xfId="14" applyFont="1" applyFill="1" applyBorder="1" applyAlignment="1">
      <alignment horizontal="center" vertical="center"/>
    </xf>
    <xf numFmtId="0" fontId="2" fillId="7" borderId="51" xfId="14" applyFont="1" applyFill="1" applyBorder="1" applyAlignment="1">
      <alignment horizontal="center" vertical="center"/>
    </xf>
    <xf numFmtId="0" fontId="2" fillId="0" borderId="6" xfId="14" applyFont="1" applyBorder="1" applyAlignment="1">
      <alignment horizontal="center" vertical="center" wrapText="1"/>
    </xf>
    <xf numFmtId="165" fontId="2" fillId="0" borderId="8" xfId="14" applyNumberFormat="1" applyFont="1" applyBorder="1" applyAlignment="1">
      <alignment horizontal="center" vertical="center"/>
    </xf>
    <xf numFmtId="0" fontId="2" fillId="0" borderId="8" xfId="14" quotePrefix="1" applyFont="1" applyBorder="1" applyAlignment="1">
      <alignment horizontal="center" vertical="center" wrapText="1"/>
    </xf>
    <xf numFmtId="0" fontId="2" fillId="0" borderId="6" xfId="14" quotePrefix="1" applyFont="1" applyBorder="1" applyAlignment="1">
      <alignment horizontal="center" vertical="center" wrapText="1"/>
    </xf>
    <xf numFmtId="0" fontId="2" fillId="7" borderId="53" xfId="14" applyFont="1" applyFill="1" applyBorder="1" applyAlignment="1">
      <alignment horizontal="center" vertical="center"/>
    </xf>
    <xf numFmtId="0" fontId="2" fillId="0" borderId="53" xfId="14" applyFont="1" applyBorder="1" applyAlignment="1">
      <alignment horizontal="center" vertical="center"/>
    </xf>
    <xf numFmtId="0" fontId="2" fillId="0" borderId="6" xfId="14" quotePrefix="1" applyFont="1" applyBorder="1" applyAlignment="1">
      <alignment horizontal="center" vertical="center"/>
    </xf>
    <xf numFmtId="0" fontId="2" fillId="0" borderId="54" xfId="14" applyFont="1" applyBorder="1" applyAlignment="1">
      <alignment horizontal="center" vertical="center"/>
    </xf>
    <xf numFmtId="165" fontId="2" fillId="0" borderId="72" xfId="14" applyNumberFormat="1" applyFont="1" applyBorder="1" applyAlignment="1">
      <alignment horizontal="center" vertical="center"/>
    </xf>
    <xf numFmtId="165" fontId="2" fillId="0" borderId="54" xfId="14" applyNumberFormat="1" applyFont="1" applyBorder="1" applyAlignment="1">
      <alignment horizontal="center" vertical="center"/>
    </xf>
    <xf numFmtId="0" fontId="2" fillId="0" borderId="56" xfId="14" quotePrefix="1" applyFont="1" applyBorder="1" applyAlignment="1">
      <alignment horizontal="center" vertical="center"/>
    </xf>
    <xf numFmtId="0" fontId="2" fillId="0" borderId="72" xfId="14" quotePrefix="1" applyFont="1" applyBorder="1" applyAlignment="1">
      <alignment horizontal="center" vertical="center" wrapText="1"/>
    </xf>
    <xf numFmtId="0" fontId="2" fillId="0" borderId="66" xfId="14" applyFont="1" applyBorder="1" applyAlignment="1">
      <alignment horizontal="center" vertical="center"/>
    </xf>
    <xf numFmtId="0" fontId="2" fillId="0" borderId="62" xfId="14" applyFont="1" applyBorder="1" applyAlignment="1">
      <alignment horizontal="center" vertical="center"/>
    </xf>
    <xf numFmtId="165" fontId="2" fillId="0" borderId="65" xfId="14" applyNumberFormat="1" applyFont="1" applyBorder="1" applyAlignment="1">
      <alignment horizontal="center" vertical="center"/>
    </xf>
    <xf numFmtId="0" fontId="2" fillId="0" borderId="66" xfId="14" quotePrefix="1" applyFont="1" applyBorder="1" applyAlignment="1">
      <alignment horizontal="center" vertical="center" wrapText="1"/>
    </xf>
    <xf numFmtId="165" fontId="2" fillId="0" borderId="61" xfId="14" applyNumberFormat="1" applyFont="1" applyBorder="1" applyAlignment="1">
      <alignment horizontal="center" vertical="center"/>
    </xf>
    <xf numFmtId="165" fontId="2" fillId="0" borderId="66" xfId="14" applyNumberFormat="1" applyFont="1" applyBorder="1" applyAlignment="1">
      <alignment horizontal="center" vertical="center"/>
    </xf>
    <xf numFmtId="0" fontId="2" fillId="0" borderId="61" xfId="14" quotePrefix="1" applyFont="1" applyBorder="1" applyAlignment="1">
      <alignment horizontal="center" vertical="center"/>
    </xf>
    <xf numFmtId="165" fontId="2" fillId="0" borderId="62" xfId="14" applyNumberFormat="1" applyFont="1" applyBorder="1" applyAlignment="1">
      <alignment horizontal="center" vertical="center"/>
    </xf>
    <xf numFmtId="0" fontId="2" fillId="0" borderId="65" xfId="14" quotePrefix="1" applyFont="1" applyBorder="1" applyAlignment="1">
      <alignment horizontal="center" vertical="center" wrapText="1"/>
    </xf>
    <xf numFmtId="165" fontId="2" fillId="0" borderId="67" xfId="14" applyNumberFormat="1" applyFont="1" applyBorder="1" applyAlignment="1">
      <alignment horizontal="center" vertical="center"/>
    </xf>
    <xf numFmtId="0" fontId="2" fillId="7" borderId="69" xfId="14" applyFont="1" applyFill="1" applyBorder="1" applyAlignment="1">
      <alignment horizontal="center" vertical="center"/>
    </xf>
    <xf numFmtId="0" fontId="25" fillId="7" borderId="0" xfId="14" applyFont="1" applyFill="1" applyAlignment="1">
      <alignment horizontal="center" vertical="center" wrapText="1"/>
    </xf>
    <xf numFmtId="0" fontId="9" fillId="7" borderId="0" xfId="14" applyFont="1" applyFill="1" applyAlignment="1">
      <alignment horizontal="center" vertical="center" wrapText="1"/>
    </xf>
    <xf numFmtId="0" fontId="42" fillId="10" borderId="4" xfId="14" applyFont="1" applyFill="1" applyBorder="1" applyAlignment="1">
      <alignment horizontal="left" vertical="center"/>
    </xf>
    <xf numFmtId="0" fontId="2" fillId="10" borderId="0" xfId="14" applyFont="1" applyFill="1" applyAlignment="1">
      <alignment horizontal="center" vertical="center"/>
    </xf>
    <xf numFmtId="0" fontId="2" fillId="10" borderId="48" xfId="14" applyFont="1" applyFill="1" applyBorder="1" applyAlignment="1">
      <alignment horizontal="center" vertical="center"/>
    </xf>
    <xf numFmtId="0" fontId="2" fillId="0" borderId="0" xfId="14" applyFont="1" applyAlignment="1">
      <alignment horizontal="center" vertical="center"/>
    </xf>
    <xf numFmtId="0" fontId="42" fillId="10" borderId="82" xfId="14" applyFont="1" applyFill="1" applyBorder="1" applyAlignment="1">
      <alignment horizontal="left" vertical="center"/>
    </xf>
    <xf numFmtId="0" fontId="2" fillId="10" borderId="5" xfId="14" applyFont="1" applyFill="1" applyBorder="1" applyAlignment="1">
      <alignment horizontal="center" vertical="center"/>
    </xf>
    <xf numFmtId="0" fontId="2" fillId="7" borderId="4" xfId="14" applyFont="1" applyFill="1" applyBorder="1" applyAlignment="1">
      <alignment horizontal="center" vertical="center"/>
    </xf>
    <xf numFmtId="0" fontId="2" fillId="7" borderId="5" xfId="14" applyFont="1" applyFill="1" applyBorder="1" applyAlignment="1">
      <alignment horizontal="center" vertical="center"/>
    </xf>
    <xf numFmtId="0" fontId="42" fillId="10" borderId="52" xfId="14" applyFont="1" applyFill="1" applyBorder="1" applyAlignment="1">
      <alignment horizontal="left" vertical="center"/>
    </xf>
    <xf numFmtId="0" fontId="2" fillId="10" borderId="81" xfId="14" applyFont="1" applyFill="1" applyBorder="1" applyAlignment="1">
      <alignment horizontal="center" vertical="center"/>
    </xf>
    <xf numFmtId="0" fontId="2" fillId="10" borderId="93" xfId="14" applyFont="1" applyFill="1" applyBorder="1" applyAlignment="1">
      <alignment horizontal="center" vertical="center"/>
    </xf>
    <xf numFmtId="0" fontId="2" fillId="7" borderId="10" xfId="14" applyFont="1" applyFill="1" applyBorder="1" applyAlignment="1">
      <alignment horizontal="center" vertical="center"/>
    </xf>
    <xf numFmtId="165" fontId="2" fillId="7" borderId="59" xfId="14" applyNumberFormat="1" applyFont="1" applyFill="1" applyBorder="1" applyAlignment="1">
      <alignment horizontal="center" vertical="center"/>
    </xf>
    <xf numFmtId="2" fontId="2" fillId="0" borderId="6" xfId="1" applyNumberFormat="1" applyFont="1" applyFill="1" applyBorder="1" applyAlignment="1" applyProtection="1">
      <alignment horizontal="center" vertical="center"/>
      <protection locked="0"/>
    </xf>
    <xf numFmtId="0" fontId="27" fillId="2" borderId="0" xfId="14" applyFont="1" applyFill="1" applyAlignment="1"/>
    <xf numFmtId="0" fontId="2" fillId="2" borderId="0" xfId="14" applyFont="1" applyFill="1"/>
    <xf numFmtId="0" fontId="2" fillId="2" borderId="0" xfId="14" applyFont="1" applyFill="1" applyAlignment="1">
      <alignment vertical="center" wrapText="1"/>
    </xf>
    <xf numFmtId="0" fontId="2" fillId="2" borderId="0" xfId="14" applyFont="1" applyFill="1" applyBorder="1"/>
    <xf numFmtId="0" fontId="27" fillId="2" borderId="0" xfId="14" applyFont="1" applyFill="1" applyBorder="1" applyAlignment="1" applyProtection="1">
      <alignment horizontal="right"/>
    </xf>
    <xf numFmtId="10" fontId="51" fillId="0" borderId="7" xfId="14" applyNumberFormat="1" applyFont="1" applyFill="1" applyBorder="1" applyAlignment="1" applyProtection="1">
      <alignment horizontal="left" vertical="center"/>
      <protection locked="0"/>
    </xf>
    <xf numFmtId="0" fontId="52" fillId="2" borderId="0" xfId="14" applyFont="1" applyFill="1"/>
    <xf numFmtId="4" fontId="2" fillId="2" borderId="0" xfId="14" applyNumberFormat="1" applyFont="1" applyFill="1"/>
    <xf numFmtId="4" fontId="2" fillId="2" borderId="6" xfId="14" applyNumberFormat="1" applyFont="1" applyFill="1" applyBorder="1"/>
    <xf numFmtId="10" fontId="53" fillId="2" borderId="6" xfId="14" applyNumberFormat="1" applyFont="1" applyFill="1" applyBorder="1"/>
    <xf numFmtId="0" fontId="2" fillId="0" borderId="0" xfId="14" applyFont="1" applyFill="1" applyAlignment="1"/>
    <xf numFmtId="1" fontId="2" fillId="0" borderId="36" xfId="14" applyNumberFormat="1" applyFont="1" applyFill="1" applyBorder="1" applyAlignment="1" applyProtection="1">
      <alignment horizontal="center" vertical="center"/>
      <protection locked="0"/>
    </xf>
    <xf numFmtId="4" fontId="56" fillId="12" borderId="0" xfId="14" applyNumberFormat="1" applyFont="1" applyFill="1"/>
    <xf numFmtId="0" fontId="19" fillId="2" borderId="0" xfId="14" applyFont="1" applyFill="1" applyBorder="1"/>
    <xf numFmtId="0" fontId="2" fillId="2" borderId="0" xfId="14" applyFont="1" applyFill="1" applyAlignment="1"/>
    <xf numFmtId="0" fontId="20" fillId="2" borderId="0" xfId="14" applyFont="1" applyFill="1"/>
    <xf numFmtId="0" fontId="2" fillId="2" borderId="10" xfId="14" applyFont="1" applyFill="1" applyBorder="1"/>
    <xf numFmtId="0" fontId="52" fillId="2" borderId="10" xfId="14" applyFont="1" applyFill="1" applyBorder="1" applyAlignment="1"/>
    <xf numFmtId="4" fontId="27" fillId="12" borderId="0" xfId="14" applyNumberFormat="1" applyFont="1" applyFill="1" applyBorder="1" applyAlignment="1">
      <alignment wrapText="1"/>
    </xf>
    <xf numFmtId="0" fontId="53" fillId="2" borderId="0" xfId="14" applyFont="1" applyFill="1" applyBorder="1"/>
    <xf numFmtId="0" fontId="27" fillId="6" borderId="74" xfId="14" applyFont="1" applyFill="1" applyBorder="1" applyAlignment="1" applyProtection="1">
      <alignment horizontal="center" vertical="center" wrapText="1"/>
      <protection locked="0"/>
    </xf>
    <xf numFmtId="0" fontId="27" fillId="6" borderId="45" xfId="14" applyFont="1" applyFill="1" applyBorder="1" applyAlignment="1" applyProtection="1">
      <alignment vertical="center" wrapText="1"/>
    </xf>
    <xf numFmtId="0" fontId="27" fillId="6" borderId="41" xfId="14" applyFont="1" applyFill="1" applyBorder="1" applyAlignment="1" applyProtection="1">
      <alignment horizontal="left" vertical="center" wrapText="1"/>
    </xf>
    <xf numFmtId="0" fontId="27" fillId="6" borderId="41" xfId="14" applyFont="1" applyFill="1" applyBorder="1" applyAlignment="1" applyProtection="1">
      <alignment horizontal="center" vertical="center" wrapText="1"/>
      <protection locked="0"/>
    </xf>
    <xf numFmtId="0" fontId="27" fillId="6" borderId="41" xfId="14" applyFont="1" applyFill="1" applyBorder="1" applyAlignment="1" applyProtection="1">
      <alignment horizontal="center" vertical="center" wrapText="1"/>
    </xf>
    <xf numFmtId="0" fontId="27" fillId="6" borderId="36" xfId="14" applyFont="1" applyFill="1" applyBorder="1" applyAlignment="1" applyProtection="1">
      <alignment horizontal="center" vertical="center" wrapText="1"/>
    </xf>
    <xf numFmtId="0" fontId="27" fillId="6" borderId="51" xfId="14" applyFont="1" applyFill="1" applyBorder="1" applyAlignment="1" applyProtection="1">
      <alignment horizontal="center" vertical="center" wrapText="1"/>
    </xf>
    <xf numFmtId="0" fontId="27" fillId="6" borderId="44" xfId="14" applyFont="1" applyFill="1" applyBorder="1" applyAlignment="1" applyProtection="1">
      <alignment horizontal="center" wrapText="1"/>
    </xf>
    <xf numFmtId="0" fontId="27" fillId="6" borderId="46" xfId="14" applyFont="1" applyFill="1" applyBorder="1" applyAlignment="1" applyProtection="1">
      <alignment horizontal="center" wrapText="1"/>
    </xf>
    <xf numFmtId="0" fontId="27" fillId="6" borderId="57" xfId="14" applyFont="1" applyFill="1" applyBorder="1" applyAlignment="1" applyProtection="1">
      <alignment horizontal="center" vertical="center" wrapText="1"/>
    </xf>
    <xf numFmtId="0" fontId="27" fillId="6" borderId="39" xfId="14" applyFont="1" applyFill="1" applyBorder="1" applyAlignment="1" applyProtection="1">
      <alignment horizontal="center" vertical="center" wrapText="1"/>
    </xf>
    <xf numFmtId="0" fontId="27" fillId="6" borderId="7" xfId="14" applyFont="1" applyFill="1" applyBorder="1" applyAlignment="1" applyProtection="1">
      <alignment horizontal="center" vertical="center" wrapText="1"/>
    </xf>
    <xf numFmtId="4" fontId="27" fillId="6" borderId="34" xfId="14" applyNumberFormat="1" applyFont="1" applyFill="1" applyBorder="1" applyAlignment="1">
      <alignment vertical="center" wrapText="1"/>
    </xf>
    <xf numFmtId="4" fontId="27" fillId="6" borderId="35" xfId="14" applyNumberFormat="1" applyFont="1" applyFill="1" applyBorder="1" applyAlignment="1">
      <alignment vertical="center" wrapText="1"/>
    </xf>
    <xf numFmtId="4" fontId="27" fillId="6" borderId="94" xfId="14" applyNumberFormat="1" applyFont="1" applyFill="1" applyBorder="1" applyAlignment="1">
      <alignment vertical="center" wrapText="1"/>
    </xf>
    <xf numFmtId="4" fontId="27" fillId="6" borderId="42" xfId="14" applyNumberFormat="1" applyFont="1" applyFill="1" applyBorder="1" applyAlignment="1">
      <alignment vertical="center" wrapText="1"/>
    </xf>
    <xf numFmtId="0" fontId="18" fillId="0" borderId="77" xfId="14" applyFont="1" applyFill="1" applyBorder="1" applyAlignment="1">
      <alignment vertical="center" wrapText="1"/>
    </xf>
    <xf numFmtId="0" fontId="18" fillId="0" borderId="46" xfId="14" applyFont="1" applyFill="1" applyBorder="1" applyAlignment="1">
      <alignment vertical="center" wrapText="1"/>
    </xf>
    <xf numFmtId="0" fontId="2" fillId="2" borderId="0" xfId="14" applyFont="1" applyFill="1" applyBorder="1" applyAlignment="1">
      <alignment vertical="center" wrapText="1"/>
    </xf>
    <xf numFmtId="0" fontId="2" fillId="6" borderId="0" xfId="14" applyFont="1" applyFill="1" applyBorder="1"/>
    <xf numFmtId="0" fontId="2" fillId="6" borderId="0" xfId="14" applyFont="1" applyFill="1" applyBorder="1" applyAlignment="1">
      <alignment vertical="center" wrapText="1"/>
    </xf>
    <xf numFmtId="0" fontId="27" fillId="6" borderId="19" xfId="14" applyFont="1" applyFill="1" applyBorder="1" applyAlignment="1" applyProtection="1">
      <alignment horizontal="center" wrapText="1"/>
    </xf>
    <xf numFmtId="0" fontId="27" fillId="6" borderId="80" xfId="14" applyFont="1" applyFill="1" applyBorder="1" applyAlignment="1" applyProtection="1">
      <alignment horizontal="center" wrapText="1"/>
    </xf>
    <xf numFmtId="0" fontId="2" fillId="6" borderId="4" xfId="14" applyFont="1" applyFill="1" applyBorder="1"/>
    <xf numFmtId="0" fontId="2" fillId="6" borderId="5" xfId="14" applyFont="1" applyFill="1" applyBorder="1"/>
    <xf numFmtId="0" fontId="27" fillId="6" borderId="79" xfId="14" applyFont="1" applyFill="1" applyBorder="1" applyAlignment="1" applyProtection="1">
      <alignment horizontal="center" wrapText="1"/>
    </xf>
    <xf numFmtId="0" fontId="27" fillId="6" borderId="19" xfId="14" applyFont="1" applyFill="1" applyBorder="1"/>
    <xf numFmtId="4" fontId="27" fillId="6" borderId="0" xfId="14" applyNumberFormat="1" applyFont="1" applyFill="1" applyBorder="1"/>
    <xf numFmtId="4" fontId="2" fillId="6" borderId="0" xfId="14" applyNumberFormat="1" applyFont="1" applyFill="1" applyBorder="1"/>
    <xf numFmtId="4" fontId="2" fillId="6" borderId="0" xfId="14" applyNumberFormat="1" applyFont="1" applyFill="1" applyBorder="1" applyAlignment="1" applyProtection="1">
      <alignment horizontal="left" vertical="center"/>
    </xf>
    <xf numFmtId="4" fontId="2" fillId="6" borderId="5" xfId="14" applyNumberFormat="1" applyFont="1" applyFill="1" applyBorder="1"/>
    <xf numFmtId="0" fontId="2" fillId="0" borderId="4" xfId="14" applyFont="1" applyFill="1" applyBorder="1"/>
    <xf numFmtId="0" fontId="2" fillId="0" borderId="0" xfId="14" applyFont="1" applyFill="1" applyBorder="1"/>
    <xf numFmtId="0" fontId="2" fillId="0" borderId="5" xfId="14" applyFont="1" applyFill="1" applyBorder="1"/>
    <xf numFmtId="0" fontId="27" fillId="6" borderId="0" xfId="14" applyFont="1" applyFill="1" applyBorder="1" applyAlignment="1">
      <alignment vertical="center" wrapText="1"/>
    </xf>
    <xf numFmtId="0" fontId="20" fillId="6" borderId="0" xfId="14" applyFont="1" applyFill="1" applyBorder="1" applyAlignment="1" applyProtection="1">
      <alignment horizontal="center" wrapText="1"/>
    </xf>
    <xf numFmtId="0" fontId="27" fillId="6" borderId="0" xfId="14" applyFont="1" applyFill="1" applyBorder="1" applyAlignment="1" applyProtection="1">
      <alignment horizontal="center" wrapText="1"/>
    </xf>
    <xf numFmtId="0" fontId="27" fillId="6" borderId="5" xfId="14" applyFont="1" applyFill="1" applyBorder="1" applyAlignment="1" applyProtection="1">
      <alignment horizontal="center" wrapText="1"/>
    </xf>
    <xf numFmtId="0" fontId="27" fillId="6" borderId="4" xfId="14" applyFont="1" applyFill="1" applyBorder="1" applyAlignment="1" applyProtection="1">
      <alignment horizontal="center" wrapText="1"/>
    </xf>
    <xf numFmtId="0" fontId="27" fillId="6" borderId="0" xfId="14" applyFont="1" applyFill="1" applyBorder="1"/>
    <xf numFmtId="2" fontId="59" fillId="0" borderId="8" xfId="14" applyNumberFormat="1" applyFont="1" applyFill="1" applyBorder="1" applyAlignment="1" applyProtection="1">
      <alignment horizontal="center" vertical="center"/>
      <protection locked="0"/>
    </xf>
    <xf numFmtId="49" fontId="2" fillId="0" borderId="6" xfId="14" applyNumberFormat="1" applyFont="1" applyFill="1" applyBorder="1" applyAlignment="1" applyProtection="1">
      <alignment horizontal="left" vertical="center"/>
      <protection locked="0"/>
    </xf>
    <xf numFmtId="49" fontId="2" fillId="0" borderId="6" xfId="14" applyNumberFormat="1" applyFont="1" applyFill="1" applyBorder="1" applyAlignment="1" applyProtection="1">
      <alignment horizontal="center" vertical="center"/>
      <protection locked="0"/>
    </xf>
    <xf numFmtId="2" fontId="2" fillId="0" borderId="6" xfId="14" applyNumberFormat="1" applyFont="1" applyFill="1" applyBorder="1" applyAlignment="1" applyProtection="1">
      <alignment horizontal="center" vertical="center"/>
      <protection locked="0"/>
    </xf>
    <xf numFmtId="0" fontId="2" fillId="0" borderId="6" xfId="14" applyFont="1" applyFill="1" applyBorder="1" applyAlignment="1" applyProtection="1">
      <alignment horizontal="center" vertical="center"/>
      <protection locked="0"/>
    </xf>
    <xf numFmtId="2" fontId="2" fillId="3" borderId="6" xfId="14" applyNumberFormat="1" applyFont="1" applyFill="1" applyBorder="1" applyAlignment="1" applyProtection="1">
      <alignment horizontal="center" vertical="center"/>
      <protection locked="0"/>
    </xf>
    <xf numFmtId="167" fontId="2" fillId="3" borderId="6" xfId="14" applyNumberFormat="1" applyFont="1" applyFill="1" applyBorder="1" applyAlignment="1" applyProtection="1">
      <alignment horizontal="center" vertical="center"/>
      <protection locked="0"/>
    </xf>
    <xf numFmtId="4" fontId="2" fillId="3" borderId="6" xfId="14" applyNumberFormat="1" applyFont="1" applyFill="1" applyBorder="1" applyAlignment="1" applyProtection="1">
      <alignment horizontal="center" vertical="center"/>
      <protection locked="0"/>
    </xf>
    <xf numFmtId="4" fontId="2" fillId="3" borderId="53" xfId="14" applyNumberFormat="1" applyFont="1" applyFill="1" applyBorder="1" applyAlignment="1" applyProtection="1">
      <alignment horizontal="center" vertical="center"/>
      <protection locked="0"/>
    </xf>
    <xf numFmtId="1" fontId="2" fillId="0" borderId="8" xfId="14" applyNumberFormat="1" applyFont="1" applyFill="1" applyBorder="1" applyAlignment="1" applyProtection="1">
      <alignment horizontal="center" vertical="center"/>
      <protection locked="0"/>
    </xf>
    <xf numFmtId="1" fontId="2" fillId="0" borderId="81" xfId="14" applyNumberFormat="1" applyFont="1" applyFill="1" applyBorder="1" applyAlignment="1" applyProtection="1">
      <alignment horizontal="center" vertical="center"/>
      <protection locked="0"/>
    </xf>
    <xf numFmtId="165" fontId="21" fillId="0" borderId="83" xfId="14" applyNumberFormat="1" applyFont="1" applyFill="1" applyBorder="1"/>
    <xf numFmtId="165" fontId="21" fillId="0" borderId="84" xfId="14" applyNumberFormat="1" applyFont="1" applyFill="1" applyBorder="1"/>
    <xf numFmtId="165" fontId="21" fillId="0" borderId="85" xfId="14" applyNumberFormat="1" applyFont="1" applyFill="1" applyBorder="1"/>
    <xf numFmtId="2" fontId="2" fillId="2" borderId="4" xfId="14" applyNumberFormat="1" applyFont="1" applyFill="1" applyBorder="1" applyAlignment="1" applyProtection="1">
      <alignment horizontal="center" vertical="center"/>
      <protection locked="0"/>
    </xf>
    <xf numFmtId="1" fontId="30" fillId="2" borderId="0" xfId="14" applyNumberFormat="1" applyFont="1" applyFill="1" applyBorder="1" applyAlignment="1" applyProtection="1">
      <alignment horizontal="center" vertical="center"/>
      <protection locked="0"/>
    </xf>
    <xf numFmtId="2" fontId="30" fillId="2" borderId="0" xfId="14" applyNumberFormat="1" applyFont="1" applyFill="1" applyBorder="1" applyAlignment="1" applyProtection="1">
      <alignment horizontal="center" vertical="center" wrapText="1"/>
      <protection locked="0"/>
    </xf>
    <xf numFmtId="2" fontId="30" fillId="2" borderId="0" xfId="14" applyNumberFormat="1" applyFont="1" applyFill="1" applyBorder="1" applyAlignment="1" applyProtection="1">
      <alignment horizontal="center" vertical="center"/>
      <protection locked="0"/>
    </xf>
    <xf numFmtId="0" fontId="2" fillId="2" borderId="4" xfId="14" applyFont="1" applyFill="1" applyBorder="1"/>
    <xf numFmtId="0" fontId="30" fillId="2" borderId="0" xfId="14" applyFont="1" applyFill="1" applyBorder="1"/>
    <xf numFmtId="0" fontId="30" fillId="2" borderId="0" xfId="14" applyFont="1" applyFill="1" applyBorder="1" applyAlignment="1">
      <alignment vertical="center" wrapText="1"/>
    </xf>
    <xf numFmtId="0" fontId="2" fillId="2" borderId="25" xfId="14" applyFont="1" applyFill="1" applyBorder="1" applyAlignment="1">
      <alignment wrapText="1"/>
    </xf>
    <xf numFmtId="0" fontId="2" fillId="2" borderId="5" xfId="14" applyFont="1" applyFill="1" applyBorder="1"/>
    <xf numFmtId="0" fontId="2" fillId="2" borderId="4" xfId="14" applyFont="1" applyFill="1" applyBorder="1" applyAlignment="1">
      <alignment horizontal="left"/>
    </xf>
    <xf numFmtId="0" fontId="2" fillId="2" borderId="25" xfId="14" applyFont="1" applyFill="1" applyBorder="1" applyAlignment="1">
      <alignment horizontal="left"/>
    </xf>
    <xf numFmtId="0" fontId="2" fillId="2" borderId="4" xfId="14" applyFont="1" applyFill="1" applyBorder="1" applyAlignment="1" applyProtection="1">
      <alignment horizontal="left" wrapText="1"/>
    </xf>
    <xf numFmtId="0" fontId="2" fillId="2" borderId="9" xfId="14" applyFont="1" applyFill="1" applyBorder="1" applyAlignment="1" applyProtection="1">
      <alignment horizontal="left" wrapText="1"/>
    </xf>
    <xf numFmtId="0" fontId="2" fillId="3" borderId="69" xfId="14" applyFont="1" applyFill="1" applyBorder="1" applyAlignment="1">
      <alignment horizontal="left" vertical="center"/>
    </xf>
    <xf numFmtId="4" fontId="2" fillId="3" borderId="66" xfId="14" applyNumberFormat="1" applyFont="1" applyFill="1" applyBorder="1" applyAlignment="1" applyProtection="1">
      <alignment horizontal="center" vertical="center"/>
      <protection locked="0"/>
    </xf>
    <xf numFmtId="4" fontId="2" fillId="3" borderId="67" xfId="14" applyNumberFormat="1" applyFont="1" applyFill="1" applyBorder="1" applyAlignment="1" applyProtection="1">
      <alignment horizontal="center" vertical="center"/>
      <protection locked="0"/>
    </xf>
    <xf numFmtId="2" fontId="22" fillId="0" borderId="10" xfId="14" applyNumberFormat="1" applyFont="1" applyFill="1" applyBorder="1" applyAlignment="1" applyProtection="1">
      <alignment horizontal="center" vertical="center"/>
      <protection locked="0"/>
    </xf>
    <xf numFmtId="2" fontId="22" fillId="0" borderId="86" xfId="14" applyNumberFormat="1" applyFont="1" applyFill="1" applyBorder="1" applyAlignment="1" applyProtection="1">
      <alignment horizontal="center" vertical="center"/>
      <protection locked="0"/>
    </xf>
    <xf numFmtId="2" fontId="22" fillId="0" borderId="87" xfId="14" applyNumberFormat="1" applyFont="1" applyFill="1" applyBorder="1" applyAlignment="1" applyProtection="1">
      <alignment horizontal="center" vertical="center"/>
      <protection locked="0"/>
    </xf>
    <xf numFmtId="49" fontId="2" fillId="0" borderId="6" xfId="14" applyNumberFormat="1" applyFont="1" applyFill="1" applyBorder="1" applyAlignment="1" applyProtection="1">
      <alignment horizontal="left" vertical="center" wrapText="1"/>
      <protection locked="0"/>
    </xf>
    <xf numFmtId="0" fontId="2" fillId="6" borderId="47" xfId="14" applyFont="1" applyFill="1" applyBorder="1" applyAlignment="1" applyProtection="1">
      <alignment horizontal="center" vertical="center"/>
    </xf>
    <xf numFmtId="0" fontId="2" fillId="6" borderId="0" xfId="14" applyFont="1" applyFill="1" applyBorder="1" applyAlignment="1" applyProtection="1">
      <alignment vertical="center"/>
    </xf>
    <xf numFmtId="0" fontId="2" fillId="0" borderId="36" xfId="14" applyFont="1" applyFill="1" applyBorder="1" applyAlignment="1">
      <alignment horizontal="center" vertical="center" wrapText="1"/>
    </xf>
    <xf numFmtId="0" fontId="27" fillId="6" borderId="47" xfId="14" applyFont="1" applyFill="1" applyBorder="1" applyAlignment="1" applyProtection="1">
      <alignment horizontal="center" vertical="center" wrapText="1"/>
    </xf>
    <xf numFmtId="0" fontId="27" fillId="6" borderId="0" xfId="14" applyFont="1" applyFill="1" applyBorder="1" applyAlignment="1">
      <alignment vertical="center"/>
    </xf>
    <xf numFmtId="2" fontId="2" fillId="0" borderId="6" xfId="14" applyNumberFormat="1" applyFont="1" applyFill="1" applyBorder="1" applyAlignment="1" applyProtection="1">
      <alignment horizontal="right" vertical="center"/>
      <protection locked="0"/>
    </xf>
    <xf numFmtId="2" fontId="59" fillId="0" borderId="8" xfId="14" applyNumberFormat="1" applyFont="1" applyFill="1" applyBorder="1" applyAlignment="1" applyProtection="1">
      <alignment horizontal="right" vertical="center"/>
      <protection locked="0"/>
    </xf>
    <xf numFmtId="2" fontId="2" fillId="3" borderId="6" xfId="14" applyNumberFormat="1" applyFont="1" applyFill="1" applyBorder="1" applyAlignment="1" applyProtection="1">
      <alignment horizontal="right" vertical="center"/>
      <protection locked="0"/>
    </xf>
    <xf numFmtId="167" fontId="2" fillId="3" borderId="6" xfId="14" applyNumberFormat="1" applyFont="1" applyFill="1" applyBorder="1" applyAlignment="1" applyProtection="1">
      <alignment horizontal="right" vertical="center"/>
      <protection locked="0"/>
    </xf>
    <xf numFmtId="4" fontId="2" fillId="3" borderId="6" xfId="14" applyNumberFormat="1" applyFont="1" applyFill="1" applyBorder="1" applyAlignment="1" applyProtection="1">
      <alignment horizontal="right" vertical="center"/>
      <protection locked="0"/>
    </xf>
    <xf numFmtId="4" fontId="2" fillId="3" borderId="53" xfId="14" applyNumberFormat="1" applyFont="1" applyFill="1" applyBorder="1" applyAlignment="1" applyProtection="1">
      <alignment horizontal="right" vertical="center"/>
      <protection locked="0"/>
    </xf>
    <xf numFmtId="0" fontId="2" fillId="0" borderId="8" xfId="14" applyFont="1" applyBorder="1" applyAlignment="1">
      <alignment horizontal="right" vertical="center" wrapText="1"/>
    </xf>
    <xf numFmtId="2" fontId="22" fillId="0" borderId="0" xfId="14" applyNumberFormat="1" applyFont="1" applyFill="1" applyBorder="1" applyAlignment="1" applyProtection="1">
      <alignment horizontal="right" vertical="center"/>
      <protection locked="0"/>
    </xf>
    <xf numFmtId="2" fontId="22" fillId="0" borderId="97" xfId="14" applyNumberFormat="1" applyFont="1" applyFill="1" applyBorder="1" applyAlignment="1" applyProtection="1">
      <alignment horizontal="right" vertical="center"/>
      <protection locked="0"/>
    </xf>
    <xf numFmtId="2" fontId="22" fillId="0" borderId="98" xfId="14" applyNumberFormat="1" applyFont="1" applyFill="1" applyBorder="1" applyAlignment="1" applyProtection="1">
      <alignment horizontal="right" vertical="center"/>
      <protection locked="0"/>
    </xf>
    <xf numFmtId="0" fontId="2" fillId="0" borderId="0" xfId="14" applyFont="1" applyFill="1" applyBorder="1" applyAlignment="1">
      <alignment horizontal="right"/>
    </xf>
    <xf numFmtId="0" fontId="2" fillId="2" borderId="4" xfId="14" applyFont="1" applyFill="1" applyBorder="1" applyAlignment="1" applyProtection="1">
      <alignment horizontal="right" wrapText="1"/>
    </xf>
    <xf numFmtId="0" fontId="16" fillId="2" borderId="25" xfId="14" applyFont="1" applyFill="1" applyBorder="1" applyAlignment="1">
      <alignment horizontal="right"/>
    </xf>
    <xf numFmtId="0" fontId="16" fillId="2" borderId="0" xfId="14" applyFont="1" applyFill="1" applyBorder="1" applyAlignment="1">
      <alignment horizontal="right"/>
    </xf>
    <xf numFmtId="0" fontId="16" fillId="2" borderId="0" xfId="14" applyFont="1" applyFill="1" applyBorder="1" applyAlignment="1">
      <alignment horizontal="right" vertical="center" wrapText="1"/>
    </xf>
    <xf numFmtId="0" fontId="16" fillId="2" borderId="5" xfId="14" applyFont="1" applyFill="1" applyBorder="1" applyAlignment="1">
      <alignment horizontal="right"/>
    </xf>
    <xf numFmtId="4" fontId="2" fillId="3" borderId="54" xfId="14" applyNumberFormat="1" applyFont="1" applyFill="1" applyBorder="1" applyAlignment="1" applyProtection="1">
      <alignment horizontal="right" vertical="center"/>
      <protection locked="0"/>
    </xf>
    <xf numFmtId="0" fontId="2" fillId="6" borderId="0" xfId="14" applyFont="1" applyFill="1" applyBorder="1" applyAlignment="1" applyProtection="1">
      <alignment vertical="center"/>
      <protection locked="0"/>
    </xf>
    <xf numFmtId="1" fontId="2" fillId="0" borderId="6" xfId="14" applyNumberFormat="1" applyFont="1" applyFill="1" applyBorder="1" applyAlignment="1" applyProtection="1">
      <alignment horizontal="center" vertical="center" wrapText="1"/>
      <protection locked="0"/>
    </xf>
    <xf numFmtId="2" fontId="2" fillId="0" borderId="6" xfId="14" applyNumberFormat="1" applyFont="1" applyFill="1" applyBorder="1" applyAlignment="1" applyProtection="1">
      <alignment horizontal="center" vertical="center" wrapText="1"/>
      <protection locked="0"/>
    </xf>
    <xf numFmtId="2" fontId="60" fillId="0" borderId="8" xfId="14" applyNumberFormat="1" applyFont="1" applyFill="1" applyBorder="1" applyAlignment="1" applyProtection="1">
      <alignment horizontal="center" vertical="center"/>
      <protection locked="0"/>
    </xf>
    <xf numFmtId="0" fontId="27" fillId="6" borderId="7" xfId="14" applyFont="1" applyFill="1" applyBorder="1" applyAlignment="1">
      <alignment vertical="center" wrapText="1"/>
    </xf>
    <xf numFmtId="0" fontId="16" fillId="2" borderId="29" xfId="14" applyFont="1" applyFill="1" applyBorder="1" applyAlignment="1">
      <alignment horizontal="right"/>
    </xf>
    <xf numFmtId="0" fontId="16" fillId="2" borderId="7" xfId="14" applyFont="1" applyFill="1" applyBorder="1" applyAlignment="1">
      <alignment horizontal="right"/>
    </xf>
    <xf numFmtId="0" fontId="16" fillId="2" borderId="7" xfId="14" applyFont="1" applyFill="1" applyBorder="1" applyAlignment="1">
      <alignment horizontal="right" vertical="center" wrapText="1"/>
    </xf>
    <xf numFmtId="0" fontId="2" fillId="6" borderId="6" xfId="1" applyFont="1" applyFill="1" applyBorder="1" applyAlignment="1" applyProtection="1">
      <alignment vertical="center" wrapText="1"/>
      <protection locked="0"/>
    </xf>
    <xf numFmtId="170" fontId="38" fillId="2" borderId="0" xfId="1" applyNumberFormat="1" applyFont="1" applyFill="1"/>
    <xf numFmtId="2" fontId="38" fillId="2" borderId="0" xfId="1" applyNumberFormat="1" applyFont="1" applyFill="1" applyBorder="1"/>
    <xf numFmtId="2" fontId="0" fillId="11" borderId="0" xfId="0" applyNumberFormat="1" applyFill="1" applyBorder="1"/>
    <xf numFmtId="2" fontId="2" fillId="11" borderId="0" xfId="1" applyNumberFormat="1" applyFill="1" applyBorder="1"/>
    <xf numFmtId="2" fontId="2" fillId="11" borderId="0" xfId="1" applyNumberFormat="1" applyFill="1"/>
    <xf numFmtId="0" fontId="2" fillId="6" borderId="7" xfId="14" applyFont="1" applyFill="1" applyBorder="1"/>
    <xf numFmtId="166" fontId="2" fillId="2" borderId="0" xfId="1" applyNumberFormat="1" applyFill="1"/>
    <xf numFmtId="49" fontId="2" fillId="0" borderId="6" xfId="1" applyNumberFormat="1" applyFill="1" applyBorder="1" applyAlignment="1" applyProtection="1">
      <alignment horizontal="center" vertical="center" wrapText="1"/>
      <protection locked="0"/>
    </xf>
    <xf numFmtId="0" fontId="27" fillId="0" borderId="6" xfId="1" applyFont="1" applyFill="1" applyBorder="1" applyAlignment="1">
      <alignment horizontal="center" vertical="center" wrapText="1"/>
    </xf>
    <xf numFmtId="0" fontId="2" fillId="0" borderId="6" xfId="1" applyFill="1" applyBorder="1" applyAlignment="1">
      <alignment horizontal="center" vertical="center" wrapText="1"/>
    </xf>
    <xf numFmtId="2" fontId="2" fillId="0" borderId="6" xfId="1" applyNumberFormat="1" applyFill="1" applyBorder="1" applyAlignment="1" applyProtection="1">
      <alignment horizontal="center" vertical="center"/>
      <protection locked="0"/>
    </xf>
    <xf numFmtId="0" fontId="2" fillId="0" borderId="36" xfId="1" applyFill="1" applyBorder="1" applyAlignment="1" applyProtection="1">
      <alignment horizontal="center" vertical="center" wrapText="1"/>
      <protection locked="0"/>
    </xf>
    <xf numFmtId="0" fontId="2" fillId="0" borderId="29" xfId="1" applyFill="1" applyBorder="1" applyAlignment="1" applyProtection="1">
      <alignment horizontal="center" vertical="center" wrapText="1"/>
      <protection locked="0"/>
    </xf>
    <xf numFmtId="0" fontId="2" fillId="0" borderId="6" xfId="1" applyFill="1" applyBorder="1" applyProtection="1">
      <protection locked="0"/>
    </xf>
    <xf numFmtId="0" fontId="2" fillId="0" borderId="36" xfId="10" applyFill="1" applyBorder="1" applyAlignment="1" applyProtection="1">
      <alignment horizontal="center"/>
      <protection locked="0"/>
    </xf>
    <xf numFmtId="0" fontId="2" fillId="0" borderId="29" xfId="10" applyFill="1" applyBorder="1" applyAlignment="1">
      <alignment wrapText="1"/>
    </xf>
    <xf numFmtId="0" fontId="2" fillId="0" borderId="36" xfId="11" applyFill="1" applyBorder="1" applyAlignment="1" applyProtection="1">
      <alignment horizontal="center"/>
      <protection locked="0"/>
    </xf>
    <xf numFmtId="2" fontId="2" fillId="0" borderId="36" xfId="12" applyNumberFormat="1" applyFill="1" applyBorder="1" applyAlignment="1">
      <alignment horizontal="center"/>
    </xf>
    <xf numFmtId="2" fontId="2" fillId="0" borderId="36" xfId="13" applyNumberFormat="1" applyFill="1" applyBorder="1" applyAlignment="1" applyProtection="1">
      <alignment horizontal="center"/>
      <protection locked="0"/>
    </xf>
    <xf numFmtId="2" fontId="2" fillId="0" borderId="29" xfId="1" applyNumberFormat="1" applyFill="1" applyBorder="1" applyAlignment="1" applyProtection="1">
      <alignment horizontal="center" vertical="center" wrapText="1"/>
      <protection locked="0"/>
    </xf>
    <xf numFmtId="0" fontId="2" fillId="0" borderId="6" xfId="10" applyFill="1" applyBorder="1" applyProtection="1">
      <protection locked="0"/>
    </xf>
    <xf numFmtId="0" fontId="2" fillId="0" borderId="6" xfId="11" applyFill="1" applyBorder="1" applyAlignment="1" applyProtection="1">
      <alignment horizontal="center"/>
      <protection locked="0"/>
    </xf>
    <xf numFmtId="2" fontId="2" fillId="0" borderId="6" xfId="12" applyNumberFormat="1" applyFill="1" applyBorder="1" applyAlignment="1">
      <alignment horizontal="center"/>
    </xf>
    <xf numFmtId="2" fontId="2" fillId="0" borderId="6" xfId="13" applyNumberFormat="1" applyFill="1" applyBorder="1" applyAlignment="1" applyProtection="1">
      <alignment horizontal="center"/>
      <protection locked="0"/>
    </xf>
    <xf numFmtId="2" fontId="2" fillId="0" borderId="82" xfId="1" applyNumberFormat="1" applyFill="1" applyBorder="1" applyAlignment="1" applyProtection="1">
      <alignment horizontal="center" vertical="center" wrapText="1"/>
      <protection locked="0"/>
    </xf>
    <xf numFmtId="0" fontId="9" fillId="0" borderId="6" xfId="1" applyFont="1" applyFill="1" applyBorder="1" applyProtection="1">
      <protection locked="0"/>
    </xf>
    <xf numFmtId="0" fontId="2" fillId="0" borderId="36" xfId="1" applyFill="1" applyBorder="1" applyAlignment="1">
      <alignment horizontal="center" vertical="center" wrapText="1"/>
    </xf>
    <xf numFmtId="0" fontId="2" fillId="0" borderId="6" xfId="1" applyFill="1" applyBorder="1" applyAlignment="1">
      <alignment horizontal="left" vertical="center" wrapText="1"/>
    </xf>
    <xf numFmtId="0" fontId="2" fillId="0" borderId="6" xfId="1" applyFill="1" applyBorder="1" applyAlignment="1">
      <alignment wrapText="1"/>
    </xf>
    <xf numFmtId="0" fontId="3" fillId="0" borderId="90" xfId="1" applyFont="1" applyBorder="1" applyAlignment="1" applyProtection="1">
      <alignment horizontal="center"/>
    </xf>
    <xf numFmtId="0" fontId="3" fillId="0" borderId="91" xfId="1" applyFont="1" applyBorder="1" applyAlignment="1" applyProtection="1">
      <alignment horizontal="center"/>
    </xf>
    <xf numFmtId="0" fontId="3" fillId="0" borderId="92" xfId="1" applyFont="1" applyBorder="1" applyAlignment="1" applyProtection="1">
      <alignment horizontal="center"/>
    </xf>
    <xf numFmtId="0" fontId="4" fillId="13" borderId="4" xfId="1" applyFont="1" applyFill="1" applyBorder="1" applyAlignment="1" applyProtection="1">
      <alignment horizontal="center"/>
    </xf>
    <xf numFmtId="0" fontId="4" fillId="13" borderId="0" xfId="1" applyFont="1" applyFill="1" applyBorder="1" applyAlignment="1" applyProtection="1">
      <alignment horizontal="center"/>
    </xf>
    <xf numFmtId="0" fontId="4" fillId="13"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7" xfId="1" applyFont="1" applyFill="1" applyBorder="1" applyAlignment="1" applyProtection="1">
      <alignment horizontal="center" vertical="center" textRotation="90"/>
    </xf>
    <xf numFmtId="0" fontId="27" fillId="2" borderId="55"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25" fillId="0" borderId="43" xfId="1" applyFont="1" applyBorder="1" applyAlignment="1">
      <alignment horizontal="center" vertical="center" textRotation="90"/>
    </xf>
    <xf numFmtId="0" fontId="25" fillId="0" borderId="55" xfId="1" applyFont="1" applyBorder="1" applyAlignment="1">
      <alignment horizontal="center" vertical="center" textRotation="90"/>
    </xf>
    <xf numFmtId="0" fontId="25" fillId="0" borderId="4" xfId="1" applyFont="1" applyBorder="1" applyAlignment="1">
      <alignment horizontal="center" vertical="center" textRotation="90"/>
    </xf>
    <xf numFmtId="0" fontId="25" fillId="0" borderId="9"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43" xfId="1" applyFont="1" applyFill="1" applyBorder="1" applyAlignment="1" applyProtection="1">
      <alignment horizontal="center" vertical="center" textRotation="90"/>
    </xf>
    <xf numFmtId="0" fontId="25" fillId="2" borderId="47" xfId="1" applyFont="1" applyFill="1" applyBorder="1" applyAlignment="1" applyProtection="1">
      <alignment horizontal="center" vertical="center" textRotation="90"/>
    </xf>
    <xf numFmtId="0" fontId="25" fillId="2" borderId="55" xfId="1" applyFont="1" applyFill="1" applyBorder="1" applyAlignment="1" applyProtection="1">
      <alignment horizontal="center" vertical="center" textRotation="90"/>
    </xf>
    <xf numFmtId="0" fontId="25" fillId="0" borderId="1" xfId="1" applyFont="1" applyBorder="1" applyAlignment="1">
      <alignment horizontal="center" vertical="center" textRotation="90"/>
    </xf>
    <xf numFmtId="0" fontId="9" fillId="0" borderId="4" xfId="1" applyFont="1" applyBorder="1" applyAlignment="1"/>
    <xf numFmtId="0" fontId="9" fillId="0" borderId="9" xfId="1" applyFont="1" applyBorder="1" applyAlignment="1"/>
    <xf numFmtId="0" fontId="2" fillId="0" borderId="47" xfId="1" applyBorder="1" applyAlignment="1"/>
    <xf numFmtId="0" fontId="2" fillId="0" borderId="55" xfId="1" applyBorder="1" applyAlignment="1"/>
    <xf numFmtId="0" fontId="25" fillId="0" borderId="47" xfId="1" applyFont="1" applyBorder="1" applyAlignment="1">
      <alignment horizontal="center" vertical="center" textRotation="90"/>
    </xf>
    <xf numFmtId="0" fontId="25" fillId="2" borderId="43" xfId="1" applyFont="1" applyFill="1" applyBorder="1" applyAlignment="1" applyProtection="1">
      <alignment horizontal="center" vertical="center" textRotation="90" wrapText="1"/>
      <protection locked="0"/>
    </xf>
    <xf numFmtId="0" fontId="2" fillId="2" borderId="47" xfId="1" applyFill="1" applyBorder="1" applyAlignment="1" applyProtection="1">
      <alignment wrapText="1"/>
      <protection locked="0"/>
    </xf>
    <xf numFmtId="0" fontId="2" fillId="2" borderId="55" xfId="1" applyFill="1" applyBorder="1" applyAlignment="1" applyProtection="1">
      <alignment wrapText="1"/>
      <protection locked="0"/>
    </xf>
    <xf numFmtId="0" fontId="52" fillId="2" borderId="0" xfId="14" applyFont="1" applyFill="1" applyAlignment="1">
      <alignment horizontal="center" vertical="top" wrapText="1"/>
    </xf>
    <xf numFmtId="0" fontId="52" fillId="2" borderId="10" xfId="14" applyFont="1" applyFill="1" applyBorder="1" applyAlignment="1">
      <alignment horizontal="center" vertical="top" wrapText="1"/>
    </xf>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0" borderId="43" xfId="1" applyFont="1" applyBorder="1" applyAlignment="1">
      <alignment horizontal="center" vertical="center" textRotation="90" wrapText="1"/>
    </xf>
    <xf numFmtId="0" fontId="25" fillId="0" borderId="47" xfId="1" applyFont="1" applyBorder="1" applyAlignment="1">
      <alignment horizontal="center" vertical="center" textRotation="90" wrapText="1"/>
    </xf>
    <xf numFmtId="0" fontId="27" fillId="0" borderId="4" xfId="1" applyFont="1" applyBorder="1" applyAlignment="1">
      <alignment horizontal="center" vertical="center" textRotation="90" wrapText="1"/>
    </xf>
    <xf numFmtId="0" fontId="25" fillId="2" borderId="4" xfId="1" applyFont="1" applyFill="1" applyBorder="1" applyAlignment="1" applyProtection="1">
      <alignment horizontal="center" textRotation="90" wrapText="1"/>
      <protection locked="0"/>
    </xf>
    <xf numFmtId="0" fontId="2" fillId="0" borderId="9" xfId="1" applyBorder="1" applyAlignment="1">
      <alignment horizontal="center" textRotation="90" wrapText="1"/>
    </xf>
    <xf numFmtId="0" fontId="27" fillId="2" borderId="1" xfId="1" applyFont="1" applyFill="1" applyBorder="1" applyAlignment="1" applyProtection="1">
      <alignment horizontal="center" vertical="center" textRotation="90" wrapText="1"/>
      <protection locked="0"/>
    </xf>
    <xf numFmtId="0" fontId="12" fillId="0" borderId="47" xfId="1" applyFont="1" applyBorder="1" applyAlignment="1">
      <alignment horizontal="center" vertical="center" wrapText="1"/>
    </xf>
    <xf numFmtId="0" fontId="12" fillId="0" borderId="55" xfId="1" applyFont="1" applyBorder="1" applyAlignment="1">
      <alignment horizontal="center" vertical="center" wrapText="1"/>
    </xf>
    <xf numFmtId="0" fontId="47" fillId="7" borderId="90" xfId="14" applyFont="1" applyFill="1" applyBorder="1" applyAlignment="1">
      <alignment horizontal="center" vertical="center"/>
    </xf>
    <xf numFmtId="0" fontId="47" fillId="7" borderId="92" xfId="14" applyFont="1" applyFill="1" applyBorder="1" applyAlignment="1">
      <alignment horizontal="center" vertical="center"/>
    </xf>
    <xf numFmtId="0" fontId="47" fillId="7" borderId="57" xfId="14" applyFont="1" applyFill="1" applyBorder="1" applyAlignment="1">
      <alignment horizontal="center" vertical="center" wrapText="1"/>
    </xf>
    <xf numFmtId="0" fontId="2" fillId="7" borderId="8" xfId="14" applyFont="1" applyFill="1" applyBorder="1" applyAlignment="1">
      <alignment horizontal="center" vertical="center" wrapText="1"/>
    </xf>
    <xf numFmtId="0" fontId="27" fillId="7" borderId="8" xfId="14" applyFont="1" applyFill="1" applyBorder="1" applyAlignment="1">
      <alignment horizontal="center" vertical="center" wrapText="1"/>
    </xf>
    <xf numFmtId="0" fontId="27" fillId="7" borderId="72" xfId="14" applyFont="1" applyFill="1" applyBorder="1" applyAlignment="1">
      <alignment horizontal="center" vertical="center" wrapText="1"/>
    </xf>
    <xf numFmtId="0" fontId="27" fillId="7" borderId="65" xfId="14" applyFont="1" applyFill="1" applyBorder="1" applyAlignment="1">
      <alignment horizontal="center" vertical="center" wrapText="1"/>
    </xf>
    <xf numFmtId="2" fontId="2" fillId="8" borderId="0" xfId="14" applyNumberFormat="1" applyFont="1" applyFill="1" applyAlignment="1">
      <alignment horizontal="center" vertical="center"/>
    </xf>
    <xf numFmtId="0" fontId="41" fillId="9" borderId="76" xfId="14" applyFont="1" applyFill="1" applyBorder="1" applyAlignment="1">
      <alignment horizontal="center" vertical="center"/>
    </xf>
    <xf numFmtId="0" fontId="41" fillId="9" borderId="77" xfId="14" applyFont="1" applyFill="1" applyBorder="1" applyAlignment="1">
      <alignment horizontal="center" vertical="center"/>
    </xf>
    <xf numFmtId="0" fontId="41" fillId="9" borderId="46" xfId="14" applyFont="1" applyFill="1" applyBorder="1" applyAlignment="1">
      <alignment horizontal="center" vertical="center"/>
    </xf>
    <xf numFmtId="0" fontId="27" fillId="7" borderId="29" xfId="14" applyFont="1" applyFill="1" applyBorder="1" applyAlignment="1">
      <alignment horizontal="center" vertical="center" wrapText="1"/>
    </xf>
    <xf numFmtId="0" fontId="27" fillId="7" borderId="7" xfId="14" applyFont="1" applyFill="1" applyBorder="1" applyAlignment="1">
      <alignment horizontal="center" vertical="center" wrapText="1"/>
    </xf>
    <xf numFmtId="0" fontId="27" fillId="7" borderId="49" xfId="14" applyFont="1" applyFill="1" applyBorder="1" applyAlignment="1">
      <alignment horizontal="center" vertical="center" wrapText="1"/>
    </xf>
    <xf numFmtId="0" fontId="27" fillId="7" borderId="0" xfId="14" applyFont="1" applyFill="1" applyAlignment="1">
      <alignment horizontal="left" vertical="center"/>
    </xf>
    <xf numFmtId="0" fontId="8" fillId="7" borderId="90" xfId="14" applyFont="1" applyFill="1" applyBorder="1" applyAlignment="1">
      <alignment horizontal="center" vertical="center"/>
    </xf>
    <xf numFmtId="0" fontId="27" fillId="7" borderId="91" xfId="14" applyFont="1" applyFill="1" applyBorder="1" applyAlignment="1">
      <alignment horizontal="center" vertical="center"/>
    </xf>
    <xf numFmtId="0" fontId="27" fillId="7" borderId="92" xfId="14" applyFont="1" applyFill="1" applyBorder="1" applyAlignment="1">
      <alignment horizontal="center" vertical="center"/>
    </xf>
    <xf numFmtId="0" fontId="47" fillId="7" borderId="91" xfId="14" applyFont="1" applyFill="1" applyBorder="1" applyAlignment="1">
      <alignment horizontal="center" vertical="center"/>
    </xf>
    <xf numFmtId="0" fontId="2" fillId="7" borderId="52" xfId="14" applyFont="1" applyFill="1" applyBorder="1" applyAlignment="1">
      <alignment horizontal="left" vertical="center" wrapText="1"/>
    </xf>
    <xf numFmtId="0" fontId="2" fillId="0" borderId="81" xfId="14" applyFont="1" applyBorder="1" applyAlignment="1">
      <alignment vertical="center" wrapText="1"/>
    </xf>
    <xf numFmtId="0" fontId="2" fillId="0" borderId="48" xfId="14" applyFont="1" applyBorder="1" applyAlignment="1">
      <alignment vertical="center" wrapText="1"/>
    </xf>
    <xf numFmtId="0" fontId="2" fillId="7" borderId="6" xfId="14" applyFont="1" applyFill="1" applyBorder="1" applyAlignment="1">
      <alignment horizontal="left" vertical="top" wrapText="1"/>
    </xf>
    <xf numFmtId="0" fontId="2" fillId="7" borderId="6" xfId="14" applyFont="1" applyFill="1" applyBorder="1" applyAlignment="1">
      <alignment horizontal="left" vertical="top"/>
    </xf>
    <xf numFmtId="0" fontId="2" fillId="7" borderId="53" xfId="14" applyFont="1" applyFill="1" applyBorder="1" applyAlignment="1">
      <alignment horizontal="left" vertical="top"/>
    </xf>
    <xf numFmtId="0" fontId="2" fillId="0" borderId="6" xfId="14" applyFont="1" applyBorder="1" applyAlignment="1"/>
    <xf numFmtId="0" fontId="2" fillId="0" borderId="53" xfId="14" applyFont="1" applyBorder="1" applyAlignment="1"/>
    <xf numFmtId="0" fontId="2" fillId="0" borderId="66" xfId="14" applyFont="1" applyBorder="1" applyAlignment="1"/>
    <xf numFmtId="0" fontId="2" fillId="0" borderId="67" xfId="14" applyFont="1" applyBorder="1" applyAlignment="1"/>
    <xf numFmtId="0" fontId="2" fillId="7" borderId="79" xfId="14" applyFont="1" applyFill="1" applyBorder="1" applyAlignment="1">
      <alignment horizontal="left" vertical="center" wrapText="1"/>
    </xf>
    <xf numFmtId="0" fontId="2" fillId="0" borderId="19" xfId="14" applyFont="1" applyBorder="1" applyAlignment="1">
      <alignment wrapText="1"/>
    </xf>
    <xf numFmtId="0" fontId="2" fillId="0" borderId="37" xfId="14" applyFont="1" applyBorder="1" applyAlignment="1">
      <alignment wrapText="1"/>
    </xf>
    <xf numFmtId="0" fontId="2" fillId="0" borderId="4" xfId="14" applyFont="1" applyBorder="1" applyAlignment="1">
      <alignment wrapText="1"/>
    </xf>
    <xf numFmtId="0" fontId="2" fillId="0" borderId="0" xfId="14" applyFont="1" applyAlignment="1">
      <alignment wrapText="1"/>
    </xf>
    <xf numFmtId="0" fontId="2" fillId="0" borderId="38" xfId="14" applyFont="1" applyBorder="1" applyAlignment="1">
      <alignment wrapText="1"/>
    </xf>
    <xf numFmtId="0" fontId="2" fillId="0" borderId="9" xfId="14" applyFont="1" applyBorder="1" applyAlignment="1">
      <alignment wrapText="1"/>
    </xf>
    <xf numFmtId="0" fontId="2" fillId="0" borderId="10" xfId="14" applyFont="1" applyBorder="1" applyAlignment="1">
      <alignment wrapText="1"/>
    </xf>
    <xf numFmtId="0" fontId="2" fillId="0" borderId="70" xfId="14" applyFont="1" applyBorder="1" applyAlignment="1">
      <alignment wrapText="1"/>
    </xf>
    <xf numFmtId="0" fontId="47" fillId="7" borderId="75" xfId="14" applyFont="1" applyFill="1" applyBorder="1" applyAlignment="1">
      <alignment horizontal="center" vertical="center" wrapText="1"/>
    </xf>
    <xf numFmtId="0" fontId="47" fillId="7" borderId="46" xfId="14" applyFont="1" applyFill="1" applyBorder="1" applyAlignment="1">
      <alignment horizontal="center" vertical="center" wrapText="1"/>
    </xf>
    <xf numFmtId="0" fontId="27" fillId="7" borderId="41" xfId="14" applyFont="1" applyFill="1" applyBorder="1" applyAlignment="1">
      <alignment horizontal="center" vertical="center" wrapText="1"/>
    </xf>
    <xf numFmtId="0" fontId="27" fillId="7" borderId="41" xfId="14" applyFont="1" applyFill="1" applyBorder="1" applyAlignment="1">
      <alignment horizontal="center" vertical="center"/>
    </xf>
    <xf numFmtId="0" fontId="27" fillId="7" borderId="50" xfId="14" applyFont="1" applyFill="1" applyBorder="1" applyAlignment="1">
      <alignment horizontal="center" vertical="center" wrapText="1"/>
    </xf>
    <xf numFmtId="0" fontId="27" fillId="7" borderId="39" xfId="14" applyFont="1" applyFill="1" applyBorder="1" applyAlignment="1">
      <alignment horizontal="center" vertical="center" wrapText="1"/>
    </xf>
    <xf numFmtId="0" fontId="2" fillId="0" borderId="81" xfId="14" applyFont="1" applyBorder="1" applyAlignment="1">
      <alignment vertical="center"/>
    </xf>
    <xf numFmtId="0" fontId="2" fillId="0" borderId="48" xfId="14" applyFont="1" applyBorder="1" applyAlignment="1">
      <alignment vertical="center"/>
    </xf>
    <xf numFmtId="0" fontId="2" fillId="7" borderId="82" xfId="14" applyFont="1" applyFill="1" applyBorder="1" applyAlignment="1">
      <alignment horizontal="left" vertical="center" wrapText="1"/>
    </xf>
    <xf numFmtId="0" fontId="2" fillId="0" borderId="81" xfId="14" applyFont="1" applyBorder="1" applyAlignment="1"/>
    <xf numFmtId="0" fontId="2" fillId="0" borderId="93" xfId="14" applyFont="1" applyBorder="1" applyAlignment="1"/>
  </cellXfs>
  <cellStyles count="17">
    <cellStyle name="Hyperlink" xfId="2" builtinId="8"/>
    <cellStyle name="Normal" xfId="0" builtinId="0"/>
    <cellStyle name="Normal 11" xfId="15"/>
    <cellStyle name="Normal 2" xfId="1"/>
    <cellStyle name="Normal 2 2" xfId="3"/>
    <cellStyle name="Normal 2 2 2" xfId="14"/>
    <cellStyle name="Normal 3" xfId="4"/>
    <cellStyle name="Normal 3 2" xfId="9"/>
    <cellStyle name="Normal 3 3" xfId="10"/>
    <cellStyle name="Normal 4" xfId="5"/>
    <cellStyle name="Normal 4 2" xfId="11"/>
    <cellStyle name="Normal 5" xfId="6"/>
    <cellStyle name="Normal 5 2" xfId="12"/>
    <cellStyle name="Normal 6" xfId="7"/>
    <cellStyle name="Normal 6 2" xfId="13"/>
    <cellStyle name="Normal 7" xfId="16"/>
    <cellStyle name="Percent 2" xfId="8"/>
  </cellStyles>
  <dxfs count="11">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108.17677337378323</c:v>
                </c:pt>
                <c:pt idx="1">
                  <c:v>112.29934165876666</c:v>
                </c:pt>
                <c:pt idx="2">
                  <c:v>116.31717377076734</c:v>
                </c:pt>
                <c:pt idx="3">
                  <c:v>120.01946491633402</c:v>
                </c:pt>
                <c:pt idx="4">
                  <c:v>123.45852670247018</c:v>
                </c:pt>
                <c:pt idx="5">
                  <c:v>126.92270052479401</c:v>
                </c:pt>
                <c:pt idx="6">
                  <c:v>129.94526234993367</c:v>
                </c:pt>
                <c:pt idx="7">
                  <c:v>132.91815880326732</c:v>
                </c:pt>
                <c:pt idx="8">
                  <c:v>135.6379185550816</c:v>
                </c:pt>
                <c:pt idx="9">
                  <c:v>138.13173286920144</c:v>
                </c:pt>
                <c:pt idx="10">
                  <c:v>140.49493560289554</c:v>
                </c:pt>
                <c:pt idx="11">
                  <c:v>142.74424191096983</c:v>
                </c:pt>
                <c:pt idx="12">
                  <c:v>144.94876330644666</c:v>
                </c:pt>
                <c:pt idx="13">
                  <c:v>146.94533307679748</c:v>
                </c:pt>
                <c:pt idx="14">
                  <c:v>148.8185434463347</c:v>
                </c:pt>
                <c:pt idx="15">
                  <c:v>150.60193059050246</c:v>
                </c:pt>
                <c:pt idx="16">
                  <c:v>152.43790439797101</c:v>
                </c:pt>
                <c:pt idx="17">
                  <c:v>154.05375349232958</c:v>
                </c:pt>
                <c:pt idx="18">
                  <c:v>155.5686613225831</c:v>
                </c:pt>
                <c:pt idx="19">
                  <c:v>157.01659162770841</c:v>
                </c:pt>
                <c:pt idx="20">
                  <c:v>158.58439326510839</c:v>
                </c:pt>
                <c:pt idx="21">
                  <c:v>160.09722642365051</c:v>
                </c:pt>
                <c:pt idx="22">
                  <c:v>161.72153399006933</c:v>
                </c:pt>
                <c:pt idx="23">
                  <c:v>163.1635113878603</c:v>
                </c:pt>
                <c:pt idx="24">
                  <c:v>164.58878638508182</c:v>
                </c:pt>
              </c:numCache>
            </c:numRef>
          </c:val>
          <c:extLst>
            <c:ext xmlns:c16="http://schemas.microsoft.com/office/drawing/2014/chart" uri="{C3380CC4-5D6E-409C-BE32-E72D297353CC}">
              <c16:uniqueId val="{00000000-7BAA-4E28-885B-288F111A2177}"/>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72.602875318059475</c:v>
                </c:pt>
                <c:pt idx="1">
                  <c:v>69.493525591700063</c:v>
                </c:pt>
                <c:pt idx="2">
                  <c:v>66.548979228577807</c:v>
                </c:pt>
                <c:pt idx="3">
                  <c:v>63.827842945497729</c:v>
                </c:pt>
                <c:pt idx="4">
                  <c:v>61.407744757858346</c:v>
                </c:pt>
                <c:pt idx="5">
                  <c:v>59.14581646075947</c:v>
                </c:pt>
                <c:pt idx="6">
                  <c:v>57.014238447191495</c:v>
                </c:pt>
                <c:pt idx="7">
                  <c:v>55.077297418069811</c:v>
                </c:pt>
                <c:pt idx="8">
                  <c:v>53.206143623232585</c:v>
                </c:pt>
                <c:pt idx="9">
                  <c:v>51.453984318893163</c:v>
                </c:pt>
                <c:pt idx="10">
                  <c:v>49.803704820426006</c:v>
                </c:pt>
                <c:pt idx="11">
                  <c:v>48.25259121977458</c:v>
                </c:pt>
                <c:pt idx="12">
                  <c:v>46.782945665046888</c:v>
                </c:pt>
                <c:pt idx="13">
                  <c:v>45.438235215861646</c:v>
                </c:pt>
                <c:pt idx="14">
                  <c:v>44.119380008526576</c:v>
                </c:pt>
                <c:pt idx="15">
                  <c:v>42.872231051095682</c:v>
                </c:pt>
                <c:pt idx="16">
                  <c:v>41.687207116054623</c:v>
                </c:pt>
                <c:pt idx="17">
                  <c:v>40.555694678009097</c:v>
                </c:pt>
                <c:pt idx="18">
                  <c:v>39.481699883570244</c:v>
                </c:pt>
                <c:pt idx="19">
                  <c:v>38.453558798895251</c:v>
                </c:pt>
                <c:pt idx="20">
                  <c:v>37.507430217148283</c:v>
                </c:pt>
                <c:pt idx="21">
                  <c:v>36.631085958839165</c:v>
                </c:pt>
                <c:pt idx="22">
                  <c:v>35.764918113178027</c:v>
                </c:pt>
                <c:pt idx="23">
                  <c:v>34.931927757432625</c:v>
                </c:pt>
                <c:pt idx="24">
                  <c:v>34.165911790917974</c:v>
                </c:pt>
              </c:numCache>
            </c:numRef>
          </c:val>
          <c:extLst>
            <c:ext xmlns:c16="http://schemas.microsoft.com/office/drawing/2014/chart" uri="{C3380CC4-5D6E-409C-BE32-E72D297353CC}">
              <c16:uniqueId val="{00000001-7BAA-4E28-885B-288F111A2177}"/>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81.34693053121282</c:v>
                </c:pt>
                <c:pt idx="1">
                  <c:v>80.299547334272177</c:v>
                </c:pt>
                <c:pt idx="2">
                  <c:v>79.253898328724262</c:v>
                </c:pt>
                <c:pt idx="3">
                  <c:v>78.212323741848607</c:v>
                </c:pt>
                <c:pt idx="4">
                  <c:v>77.178532727365123</c:v>
                </c:pt>
                <c:pt idx="5">
                  <c:v>76.225963319885068</c:v>
                </c:pt>
                <c:pt idx="6">
                  <c:v>75.806394077845724</c:v>
                </c:pt>
                <c:pt idx="7">
                  <c:v>75.148602933831171</c:v>
                </c:pt>
                <c:pt idx="8">
                  <c:v>74.484586631716283</c:v>
                </c:pt>
                <c:pt idx="9">
                  <c:v>73.855974854431778</c:v>
                </c:pt>
                <c:pt idx="10">
                  <c:v>73.239026999934353</c:v>
                </c:pt>
                <c:pt idx="11">
                  <c:v>72.632758363966133</c:v>
                </c:pt>
                <c:pt idx="12">
                  <c:v>72.029659655040433</c:v>
                </c:pt>
                <c:pt idx="13">
                  <c:v>71.445760337184808</c:v>
                </c:pt>
                <c:pt idx="14">
                  <c:v>70.891400543694473</c:v>
                </c:pt>
                <c:pt idx="15">
                  <c:v>70.338098633141527</c:v>
                </c:pt>
                <c:pt idx="16">
                  <c:v>69.788319229462658</c:v>
                </c:pt>
                <c:pt idx="17">
                  <c:v>69.262273985989992</c:v>
                </c:pt>
                <c:pt idx="18">
                  <c:v>68.742725200059269</c:v>
                </c:pt>
                <c:pt idx="19">
                  <c:v>68.238793385617626</c:v>
                </c:pt>
                <c:pt idx="20">
                  <c:v>67.834714775536042</c:v>
                </c:pt>
                <c:pt idx="21">
                  <c:v>67.453803937889944</c:v>
                </c:pt>
                <c:pt idx="22">
                  <c:v>67.093106764540394</c:v>
                </c:pt>
                <c:pt idx="23">
                  <c:v>66.753470765132874</c:v>
                </c:pt>
                <c:pt idx="24">
                  <c:v>66.435659263541467</c:v>
                </c:pt>
              </c:numCache>
            </c:numRef>
          </c:val>
          <c:extLst>
            <c:ext xmlns:c16="http://schemas.microsoft.com/office/drawing/2014/chart" uri="{C3380CC4-5D6E-409C-BE32-E72D297353CC}">
              <c16:uniqueId val="{00000002-7BAA-4E28-885B-288F111A2177}"/>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77.932872081978189</c:v>
                </c:pt>
                <c:pt idx="1">
                  <c:v>77.727782335312</c:v>
                </c:pt>
                <c:pt idx="2">
                  <c:v>77.541857205544957</c:v>
                </c:pt>
                <c:pt idx="3">
                  <c:v>77.373719415926971</c:v>
                </c:pt>
                <c:pt idx="4">
                  <c:v>77.220323475036793</c:v>
                </c:pt>
                <c:pt idx="5">
                  <c:v>77.082870055131636</c:v>
                </c:pt>
                <c:pt idx="6">
                  <c:v>76.953959009413921</c:v>
                </c:pt>
                <c:pt idx="7">
                  <c:v>76.83979264098484</c:v>
                </c:pt>
                <c:pt idx="8">
                  <c:v>76.729276655115711</c:v>
                </c:pt>
                <c:pt idx="9">
                  <c:v>76.628086999249675</c:v>
                </c:pt>
                <c:pt idx="10">
                  <c:v>76.535920755843861</c:v>
                </c:pt>
                <c:pt idx="11">
                  <c:v>76.450999817503956</c:v>
                </c:pt>
                <c:pt idx="12">
                  <c:v>76.371756185888273</c:v>
                </c:pt>
                <c:pt idx="13">
                  <c:v>76.298532573776129</c:v>
                </c:pt>
                <c:pt idx="14">
                  <c:v>76.230499102028105</c:v>
                </c:pt>
                <c:pt idx="15">
                  <c:v>76.167113818156324</c:v>
                </c:pt>
                <c:pt idx="16">
                  <c:v>76.108932297612355</c:v>
                </c:pt>
                <c:pt idx="17">
                  <c:v>76.05492374537377</c:v>
                </c:pt>
                <c:pt idx="18">
                  <c:v>76.003426688041529</c:v>
                </c:pt>
                <c:pt idx="19">
                  <c:v>75.956199427277582</c:v>
                </c:pt>
                <c:pt idx="20">
                  <c:v>75.913062423774022</c:v>
                </c:pt>
                <c:pt idx="21">
                  <c:v>75.873728044921293</c:v>
                </c:pt>
                <c:pt idx="22">
                  <c:v>75.837934879914982</c:v>
                </c:pt>
                <c:pt idx="23">
                  <c:v>75.805444918538768</c:v>
                </c:pt>
                <c:pt idx="24">
                  <c:v>75.776040680010937</c:v>
                </c:pt>
              </c:numCache>
            </c:numRef>
          </c:val>
          <c:extLst>
            <c:ext xmlns:c16="http://schemas.microsoft.com/office/drawing/2014/chart" uri="{C3380CC4-5D6E-409C-BE32-E72D297353CC}">
              <c16:uniqueId val="{00000003-7BAA-4E28-885B-288F111A2177}"/>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7.1212322311002367</c:v>
                </c:pt>
                <c:pt idx="1">
                  <c:v>7.1223209535668133</c:v>
                </c:pt>
                <c:pt idx="2">
                  <c:v>7.1229534191956958</c:v>
                </c:pt>
                <c:pt idx="3">
                  <c:v>7.1235837279570688</c:v>
                </c:pt>
                <c:pt idx="4">
                  <c:v>7.1244026608668207</c:v>
                </c:pt>
                <c:pt idx="5">
                  <c:v>7.1244186718253246</c:v>
                </c:pt>
                <c:pt idx="6">
                  <c:v>7.1244351744981884</c:v>
                </c:pt>
                <c:pt idx="7">
                  <c:v>7.1249027255825723</c:v>
                </c:pt>
                <c:pt idx="8">
                  <c:v>7.1249204540551432</c:v>
                </c:pt>
                <c:pt idx="9">
                  <c:v>7.1249393693425844</c:v>
                </c:pt>
                <c:pt idx="10">
                  <c:v>7.1248784094470778</c:v>
                </c:pt>
                <c:pt idx="11">
                  <c:v>7.1248196924516805</c:v>
                </c:pt>
                <c:pt idx="12">
                  <c:v>7.1247632078999459</c:v>
                </c:pt>
                <c:pt idx="13">
                  <c:v>7.1251520474178847</c:v>
                </c:pt>
                <c:pt idx="14">
                  <c:v>7.1250985555006281</c:v>
                </c:pt>
                <c:pt idx="15">
                  <c:v>7.1250472791644057</c:v>
                </c:pt>
                <c:pt idx="16">
                  <c:v>7.1249982084931247</c:v>
                </c:pt>
                <c:pt idx="17">
                  <c:v>7.1249513337379256</c:v>
                </c:pt>
                <c:pt idx="18">
                  <c:v>7.1249066453145957</c:v>
                </c:pt>
                <c:pt idx="19">
                  <c:v>7.124864133802177</c:v>
                </c:pt>
                <c:pt idx="20">
                  <c:v>7.1245745476743423</c:v>
                </c:pt>
                <c:pt idx="21">
                  <c:v>7.1247202314299187</c:v>
                </c:pt>
                <c:pt idx="22">
                  <c:v>7.124431925523723</c:v>
                </c:pt>
                <c:pt idx="23">
                  <c:v>7.1241450299145015</c:v>
                </c:pt>
                <c:pt idx="24">
                  <c:v>7.1242910378856834</c:v>
                </c:pt>
              </c:numCache>
            </c:numRef>
          </c:val>
          <c:extLst>
            <c:ext xmlns:c16="http://schemas.microsoft.com/office/drawing/2014/chart" uri="{C3380CC4-5D6E-409C-BE32-E72D297353CC}">
              <c16:uniqueId val="{00000004-7BAA-4E28-885B-288F111A2177}"/>
            </c:ext>
          </c:extLst>
        </c:ser>
        <c:dLbls>
          <c:showLegendKey val="0"/>
          <c:showVal val="0"/>
          <c:showCatName val="0"/>
          <c:showSerName val="0"/>
          <c:showPercent val="0"/>
          <c:showBubbleSize val="0"/>
        </c:dLbls>
        <c:axId val="191830328"/>
        <c:axId val="191681112"/>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392.03999999999996</c:v>
                </c:pt>
                <c:pt idx="1">
                  <c:v>392.01</c:v>
                </c:pt>
                <c:pt idx="2">
                  <c:v>391.96999999999991</c:v>
                </c:pt>
                <c:pt idx="3">
                  <c:v>391.93999999999994</c:v>
                </c:pt>
                <c:pt idx="4">
                  <c:v>391.9</c:v>
                </c:pt>
                <c:pt idx="5">
                  <c:v>384.90000000000003</c:v>
                </c:pt>
                <c:pt idx="6">
                  <c:v>384.86999999999995</c:v>
                </c:pt>
                <c:pt idx="7">
                  <c:v>384.83</c:v>
                </c:pt>
                <c:pt idx="8">
                  <c:v>384.8</c:v>
                </c:pt>
                <c:pt idx="9">
                  <c:v>384.77000000000004</c:v>
                </c:pt>
                <c:pt idx="10">
                  <c:v>384.72999999999996</c:v>
                </c:pt>
                <c:pt idx="11">
                  <c:v>384.7</c:v>
                </c:pt>
                <c:pt idx="12">
                  <c:v>384.67</c:v>
                </c:pt>
                <c:pt idx="13">
                  <c:v>384.62999999999994</c:v>
                </c:pt>
                <c:pt idx="14">
                  <c:v>384.59999999999997</c:v>
                </c:pt>
                <c:pt idx="15">
                  <c:v>384.57</c:v>
                </c:pt>
                <c:pt idx="16">
                  <c:v>384.53000000000003</c:v>
                </c:pt>
                <c:pt idx="17">
                  <c:v>384.49999999999994</c:v>
                </c:pt>
                <c:pt idx="18">
                  <c:v>384.46</c:v>
                </c:pt>
                <c:pt idx="19">
                  <c:v>384.43</c:v>
                </c:pt>
                <c:pt idx="20">
                  <c:v>384.40000000000003</c:v>
                </c:pt>
                <c:pt idx="21">
                  <c:v>384.35999999999996</c:v>
                </c:pt>
                <c:pt idx="22">
                  <c:v>384.33</c:v>
                </c:pt>
                <c:pt idx="23">
                  <c:v>384.3</c:v>
                </c:pt>
                <c:pt idx="24">
                  <c:v>384.26000000000005</c:v>
                </c:pt>
              </c:numCache>
            </c:numRef>
          </c:val>
          <c:smooth val="0"/>
          <c:extLst>
            <c:ext xmlns:c16="http://schemas.microsoft.com/office/drawing/2014/chart" uri="{C3380CC4-5D6E-409C-BE32-E72D297353CC}">
              <c16:uniqueId val="{00000005-7BAA-4E28-885B-288F111A2177}"/>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377.39068353613396</c:v>
                </c:pt>
                <c:pt idx="1">
                  <c:v>377.13179383853793</c:v>
                </c:pt>
                <c:pt idx="2">
                  <c:v>376.96041945471251</c:v>
                </c:pt>
                <c:pt idx="3">
                  <c:v>376.71265911589393</c:v>
                </c:pt>
                <c:pt idx="4">
                  <c:v>376.53068796086177</c:v>
                </c:pt>
                <c:pt idx="5">
                  <c:v>376.65269314444856</c:v>
                </c:pt>
                <c:pt idx="6">
                  <c:v>377.02501762288529</c:v>
                </c:pt>
                <c:pt idx="7">
                  <c:v>377.31249560346055</c:v>
                </c:pt>
                <c:pt idx="8">
                  <c:v>377.39303407941748</c:v>
                </c:pt>
                <c:pt idx="9">
                  <c:v>377.40593965870926</c:v>
                </c:pt>
                <c:pt idx="10">
                  <c:v>377.41001398458258</c:v>
                </c:pt>
                <c:pt idx="11">
                  <c:v>377.41756267052716</c:v>
                </c:pt>
                <c:pt idx="12">
                  <c:v>377.47460598470769</c:v>
                </c:pt>
                <c:pt idx="13">
                  <c:v>377.46930703635172</c:v>
                </c:pt>
                <c:pt idx="14">
                  <c:v>377.39529043698093</c:v>
                </c:pt>
                <c:pt idx="15">
                  <c:v>377.30778540385734</c:v>
                </c:pt>
                <c:pt idx="16">
                  <c:v>377.35446170384108</c:v>
                </c:pt>
                <c:pt idx="17">
                  <c:v>377.25036476390926</c:v>
                </c:pt>
                <c:pt idx="18">
                  <c:v>377.10885984592932</c:v>
                </c:pt>
                <c:pt idx="19">
                  <c:v>376.96601260504673</c:v>
                </c:pt>
                <c:pt idx="20">
                  <c:v>377.15533571350363</c:v>
                </c:pt>
                <c:pt idx="21">
                  <c:v>377.39055424719368</c:v>
                </c:pt>
                <c:pt idx="22">
                  <c:v>377.78335923355712</c:v>
                </c:pt>
                <c:pt idx="23">
                  <c:v>378.04051897159633</c:v>
                </c:pt>
                <c:pt idx="24">
                  <c:v>378.37987348745185</c:v>
                </c:pt>
              </c:numCache>
            </c:numRef>
          </c:val>
          <c:smooth val="0"/>
          <c:extLst>
            <c:ext xmlns:c16="http://schemas.microsoft.com/office/drawing/2014/chart" uri="{C3380CC4-5D6E-409C-BE32-E72D297353CC}">
              <c16:uniqueId val="{00000006-7BAA-4E28-885B-288F111A2177}"/>
            </c:ext>
          </c:extLst>
        </c:ser>
        <c:dLbls>
          <c:showLegendKey val="0"/>
          <c:showVal val="0"/>
          <c:showCatName val="0"/>
          <c:showSerName val="0"/>
          <c:showPercent val="0"/>
          <c:showBubbleSize val="0"/>
        </c:dLbls>
        <c:marker val="1"/>
        <c:smooth val="0"/>
        <c:axId val="191830328"/>
        <c:axId val="191681112"/>
      </c:lineChart>
      <c:catAx>
        <c:axId val="191830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91681112"/>
        <c:crosses val="autoZero"/>
        <c:auto val="1"/>
        <c:lblAlgn val="ctr"/>
        <c:lblOffset val="100"/>
        <c:tickLblSkip val="2"/>
        <c:tickMarkSkip val="1"/>
        <c:noMultiLvlLbl val="0"/>
      </c:catAx>
      <c:valAx>
        <c:axId val="19168111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183032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108.17086898091597</c:v>
                </c:pt>
                <c:pt idx="1">
                  <c:v>112.43619965027685</c:v>
                </c:pt>
                <c:pt idx="2">
                  <c:v>116.67934904727467</c:v>
                </c:pt>
                <c:pt idx="3">
                  <c:v>120.61460736763452</c:v>
                </c:pt>
                <c:pt idx="4">
                  <c:v>124.0976886203665</c:v>
                </c:pt>
                <c:pt idx="5">
                  <c:v>127.19275241421145</c:v>
                </c:pt>
                <c:pt idx="6">
                  <c:v>129.86763730933228</c:v>
                </c:pt>
                <c:pt idx="7">
                  <c:v>132.51292294505876</c:v>
                </c:pt>
                <c:pt idx="8">
                  <c:v>134.92494240741408</c:v>
                </c:pt>
                <c:pt idx="9">
                  <c:v>137.13025111471254</c:v>
                </c:pt>
                <c:pt idx="10">
                  <c:v>139.22309584024538</c:v>
                </c:pt>
                <c:pt idx="11">
                  <c:v>141.21910281816196</c:v>
                </c:pt>
                <c:pt idx="12">
                  <c:v>143.18552743890768</c:v>
                </c:pt>
                <c:pt idx="13">
                  <c:v>144.96046540770362</c:v>
                </c:pt>
                <c:pt idx="14">
                  <c:v>146.62668942382115</c:v>
                </c:pt>
                <c:pt idx="15">
                  <c:v>148.21651386187031</c:v>
                </c:pt>
                <c:pt idx="16">
                  <c:v>149.86961852175978</c:v>
                </c:pt>
                <c:pt idx="17">
                  <c:v>151.31682191995199</c:v>
                </c:pt>
                <c:pt idx="18">
                  <c:v>152.67416552465173</c:v>
                </c:pt>
                <c:pt idx="19">
                  <c:v>153.97476741574729</c:v>
                </c:pt>
                <c:pt idx="20">
                  <c:v>155.40176536434222</c:v>
                </c:pt>
                <c:pt idx="21">
                  <c:v>156.78310938672055</c:v>
                </c:pt>
                <c:pt idx="22">
                  <c:v>158.28121036054873</c:v>
                </c:pt>
                <c:pt idx="23">
                  <c:v>159.60795815754668</c:v>
                </c:pt>
                <c:pt idx="24">
                  <c:v>160.9250127954146</c:v>
                </c:pt>
              </c:numCache>
            </c:numRef>
          </c:val>
          <c:extLst>
            <c:ext xmlns:c16="http://schemas.microsoft.com/office/drawing/2014/chart" uri="{C3380CC4-5D6E-409C-BE32-E72D297353CC}">
              <c16:uniqueId val="{00000000-06AE-46A4-A1E2-6A79320AAF77}"/>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72.112172316992996</c:v>
                </c:pt>
                <c:pt idx="1">
                  <c:v>68.360226434543492</c:v>
                </c:pt>
                <c:pt idx="2">
                  <c:v>64.732355220906427</c:v>
                </c:pt>
                <c:pt idx="3">
                  <c:v>61.358381763685117</c:v>
                </c:pt>
                <c:pt idx="4">
                  <c:v>58.523016856719465</c:v>
                </c:pt>
                <c:pt idx="5">
                  <c:v>56.340877187999943</c:v>
                </c:pt>
                <c:pt idx="6">
                  <c:v>54.29308800792456</c:v>
                </c:pt>
                <c:pt idx="7">
                  <c:v>52.439291169493401</c:v>
                </c:pt>
                <c:pt idx="8">
                  <c:v>50.65405108763391</c:v>
                </c:pt>
                <c:pt idx="9">
                  <c:v>48.987356324079954</c:v>
                </c:pt>
                <c:pt idx="10">
                  <c:v>47.421870786605979</c:v>
                </c:pt>
                <c:pt idx="11">
                  <c:v>45.954005739722817</c:v>
                </c:pt>
                <c:pt idx="12">
                  <c:v>44.566088203082984</c:v>
                </c:pt>
                <c:pt idx="13">
                  <c:v>43.299060653730834</c:v>
                </c:pt>
                <c:pt idx="14">
                  <c:v>42.057990675051833</c:v>
                </c:pt>
                <c:pt idx="15">
                  <c:v>40.886179787657952</c:v>
                </c:pt>
                <c:pt idx="16">
                  <c:v>39.774282402341761</c:v>
                </c:pt>
                <c:pt idx="17">
                  <c:v>38.71376096440197</c:v>
                </c:pt>
                <c:pt idx="18">
                  <c:v>37.708113165117155</c:v>
                </c:pt>
                <c:pt idx="19">
                  <c:v>36.746747218276852</c:v>
                </c:pt>
                <c:pt idx="20">
                  <c:v>35.863609099293058</c:v>
                </c:pt>
                <c:pt idx="21">
                  <c:v>35.046909631354133</c:v>
                </c:pt>
                <c:pt idx="22">
                  <c:v>34.239543962534256</c:v>
                </c:pt>
                <c:pt idx="23">
                  <c:v>33.463441901501781</c:v>
                </c:pt>
                <c:pt idx="24">
                  <c:v>32.750947949670753</c:v>
                </c:pt>
              </c:numCache>
            </c:numRef>
          </c:val>
          <c:extLst>
            <c:ext xmlns:c16="http://schemas.microsoft.com/office/drawing/2014/chart" uri="{C3380CC4-5D6E-409C-BE32-E72D297353CC}">
              <c16:uniqueId val="{00000001-06AE-46A4-A1E2-6A79320AAF77}"/>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81.343803903622032</c:v>
                </c:pt>
                <c:pt idx="1">
                  <c:v>80.294835860419923</c:v>
                </c:pt>
                <c:pt idx="2">
                  <c:v>79.248711574359106</c:v>
                </c:pt>
                <c:pt idx="3">
                  <c:v>78.207058596052875</c:v>
                </c:pt>
                <c:pt idx="4">
                  <c:v>77.172339626717275</c:v>
                </c:pt>
                <c:pt idx="5">
                  <c:v>76.217067379803254</c:v>
                </c:pt>
                <c:pt idx="6">
                  <c:v>75.795307684874174</c:v>
                </c:pt>
                <c:pt idx="7">
                  <c:v>75.135750575226083</c:v>
                </c:pt>
                <c:pt idx="8">
                  <c:v>74.470359189933717</c:v>
                </c:pt>
                <c:pt idx="9">
                  <c:v>73.840696825251996</c:v>
                </c:pt>
                <c:pt idx="10">
                  <c:v>73.222966564938815</c:v>
                </c:pt>
                <c:pt idx="11">
                  <c:v>72.616159200994062</c:v>
                </c:pt>
                <c:pt idx="12">
                  <c:v>72.01272071201835</c:v>
                </c:pt>
                <c:pt idx="13">
                  <c:v>71.428623715232604</c:v>
                </c:pt>
                <c:pt idx="14">
                  <c:v>70.874209584835356</c:v>
                </c:pt>
                <c:pt idx="15">
                  <c:v>70.320964953790281</c:v>
                </c:pt>
                <c:pt idx="16">
                  <c:v>69.771336661700573</c:v>
                </c:pt>
                <c:pt idx="17">
                  <c:v>69.245519060536381</c:v>
                </c:pt>
                <c:pt idx="18">
                  <c:v>68.726257515830198</c:v>
                </c:pt>
                <c:pt idx="19">
                  <c:v>68.222681126403188</c:v>
                </c:pt>
                <c:pt idx="20">
                  <c:v>67.818979025403038</c:v>
                </c:pt>
                <c:pt idx="21">
                  <c:v>67.438458110412952</c:v>
                </c:pt>
                <c:pt idx="22">
                  <c:v>67.078180609840416</c:v>
                </c:pt>
                <c:pt idx="23">
                  <c:v>66.738976274318517</c:v>
                </c:pt>
                <c:pt idx="24">
                  <c:v>66.421592797963243</c:v>
                </c:pt>
              </c:numCache>
            </c:numRef>
          </c:val>
          <c:extLst>
            <c:ext xmlns:c16="http://schemas.microsoft.com/office/drawing/2014/chart" uri="{C3380CC4-5D6E-409C-BE32-E72D297353CC}">
              <c16:uniqueId val="{00000002-06AE-46A4-A1E2-6A79320AAF77}"/>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75.812968999999995</c:v>
                </c:pt>
                <c:pt idx="1">
                  <c:v>73.468237999999999</c:v>
                </c:pt>
                <c:pt idx="2">
                  <c:v>71.123507000000004</c:v>
                </c:pt>
                <c:pt idx="3">
                  <c:v>68.778776000000008</c:v>
                </c:pt>
                <c:pt idx="4">
                  <c:v>66.434044999999998</c:v>
                </c:pt>
                <c:pt idx="5">
                  <c:v>65.907711646814079</c:v>
                </c:pt>
                <c:pt idx="6">
                  <c:v>65.384397133429218</c:v>
                </c:pt>
                <c:pt idx="7">
                  <c:v>64.884394690930478</c:v>
                </c:pt>
                <c:pt idx="8">
                  <c:v>64.376748183806768</c:v>
                </c:pt>
                <c:pt idx="9">
                  <c:v>63.87729713227435</c:v>
                </c:pt>
                <c:pt idx="10">
                  <c:v>63.395866131342089</c:v>
                </c:pt>
                <c:pt idx="11">
                  <c:v>62.910783998809833</c:v>
                </c:pt>
                <c:pt idx="12">
                  <c:v>62.440576143466089</c:v>
                </c:pt>
                <c:pt idx="13">
                  <c:v>61.965671943910209</c:v>
                </c:pt>
                <c:pt idx="14">
                  <c:v>61.495314348165721</c:v>
                </c:pt>
                <c:pt idx="15">
                  <c:v>61.039025961526221</c:v>
                </c:pt>
                <c:pt idx="16">
                  <c:v>60.57742216355372</c:v>
                </c:pt>
                <c:pt idx="17">
                  <c:v>60.119520627673083</c:v>
                </c:pt>
                <c:pt idx="18">
                  <c:v>59.673700622582942</c:v>
                </c:pt>
                <c:pt idx="19">
                  <c:v>59.221765740572948</c:v>
                </c:pt>
                <c:pt idx="20">
                  <c:v>58.783571723640222</c:v>
                </c:pt>
                <c:pt idx="21">
                  <c:v>58.338861979044644</c:v>
                </c:pt>
                <c:pt idx="22">
                  <c:v>57.897402767951561</c:v>
                </c:pt>
                <c:pt idx="23">
                  <c:v>57.46898080136495</c:v>
                </c:pt>
                <c:pt idx="24">
                  <c:v>57.033400728760284</c:v>
                </c:pt>
              </c:numCache>
            </c:numRef>
          </c:val>
          <c:extLst>
            <c:ext xmlns:c16="http://schemas.microsoft.com/office/drawing/2014/chart" uri="{C3380CC4-5D6E-409C-BE32-E72D297353CC}">
              <c16:uniqueId val="{00000003-06AE-46A4-A1E2-6A79320AAF77}"/>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7.1212322311001941</c:v>
                </c:pt>
                <c:pt idx="1">
                  <c:v>7.1223209535667564</c:v>
                </c:pt>
                <c:pt idx="2">
                  <c:v>7.1229534191957242</c:v>
                </c:pt>
                <c:pt idx="3">
                  <c:v>7.1235837279569836</c:v>
                </c:pt>
                <c:pt idx="4">
                  <c:v>7.124402660866707</c:v>
                </c:pt>
                <c:pt idx="5">
                  <c:v>7.1244186718253388</c:v>
                </c:pt>
                <c:pt idx="6">
                  <c:v>7.12443517449816</c:v>
                </c:pt>
                <c:pt idx="7">
                  <c:v>7.1249027255825155</c:v>
                </c:pt>
                <c:pt idx="8">
                  <c:v>7.1249204540552284</c:v>
                </c:pt>
                <c:pt idx="9">
                  <c:v>7.1249393693425418</c:v>
                </c:pt>
                <c:pt idx="10">
                  <c:v>7.1248784094470778</c:v>
                </c:pt>
                <c:pt idx="11">
                  <c:v>7.1248196924517089</c:v>
                </c:pt>
                <c:pt idx="12">
                  <c:v>7.1247632078999033</c:v>
                </c:pt>
                <c:pt idx="13">
                  <c:v>7.1251520474179273</c:v>
                </c:pt>
                <c:pt idx="14">
                  <c:v>7.1250985555005855</c:v>
                </c:pt>
                <c:pt idx="15">
                  <c:v>7.1250472791644768</c:v>
                </c:pt>
                <c:pt idx="16">
                  <c:v>7.1249982084931816</c:v>
                </c:pt>
                <c:pt idx="17">
                  <c:v>7.1249513337378829</c:v>
                </c:pt>
                <c:pt idx="18">
                  <c:v>7.1249066453145815</c:v>
                </c:pt>
                <c:pt idx="19">
                  <c:v>7.124864133802248</c:v>
                </c:pt>
                <c:pt idx="20">
                  <c:v>7.124574547674257</c:v>
                </c:pt>
                <c:pt idx="21">
                  <c:v>7.1247202314299116</c:v>
                </c:pt>
                <c:pt idx="22">
                  <c:v>7.124431925523723</c:v>
                </c:pt>
                <c:pt idx="23">
                  <c:v>7.1241450299145015</c:v>
                </c:pt>
                <c:pt idx="24">
                  <c:v>7.124291037885655</c:v>
                </c:pt>
              </c:numCache>
            </c:numRef>
          </c:val>
          <c:extLst>
            <c:ext xmlns:c16="http://schemas.microsoft.com/office/drawing/2014/chart" uri="{C3380CC4-5D6E-409C-BE32-E72D297353CC}">
              <c16:uniqueId val="{00000004-06AE-46A4-A1E2-6A79320AAF77}"/>
            </c:ext>
          </c:extLst>
        </c:ser>
        <c:dLbls>
          <c:showLegendKey val="0"/>
          <c:showVal val="0"/>
          <c:showCatName val="0"/>
          <c:showSerName val="0"/>
          <c:showPercent val="0"/>
          <c:showBubbleSize val="0"/>
        </c:dLbls>
        <c:axId val="192618304"/>
        <c:axId val="19287944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392.03999999999996</c:v>
                </c:pt>
                <c:pt idx="1">
                  <c:v>392.01</c:v>
                </c:pt>
                <c:pt idx="2">
                  <c:v>391.96999999999991</c:v>
                </c:pt>
                <c:pt idx="3">
                  <c:v>391.93999999999994</c:v>
                </c:pt>
                <c:pt idx="4">
                  <c:v>391.9</c:v>
                </c:pt>
                <c:pt idx="5">
                  <c:v>384.90000000000003</c:v>
                </c:pt>
                <c:pt idx="6">
                  <c:v>384.86999999999995</c:v>
                </c:pt>
                <c:pt idx="7">
                  <c:v>384.83</c:v>
                </c:pt>
                <c:pt idx="8">
                  <c:v>384.8</c:v>
                </c:pt>
                <c:pt idx="9">
                  <c:v>384.77000000000004</c:v>
                </c:pt>
                <c:pt idx="10">
                  <c:v>384.72999999999996</c:v>
                </c:pt>
                <c:pt idx="11">
                  <c:v>384.7</c:v>
                </c:pt>
                <c:pt idx="12">
                  <c:v>384.67</c:v>
                </c:pt>
                <c:pt idx="13">
                  <c:v>384.62999999999994</c:v>
                </c:pt>
                <c:pt idx="14">
                  <c:v>384.59999999999997</c:v>
                </c:pt>
                <c:pt idx="15">
                  <c:v>384.57</c:v>
                </c:pt>
                <c:pt idx="16">
                  <c:v>384.53000000000003</c:v>
                </c:pt>
                <c:pt idx="17">
                  <c:v>384.49999999999994</c:v>
                </c:pt>
                <c:pt idx="18">
                  <c:v>384.46</c:v>
                </c:pt>
                <c:pt idx="19">
                  <c:v>384.43</c:v>
                </c:pt>
                <c:pt idx="20">
                  <c:v>384.40000000000003</c:v>
                </c:pt>
                <c:pt idx="21">
                  <c:v>384.35999999999996</c:v>
                </c:pt>
                <c:pt idx="22">
                  <c:v>384.33</c:v>
                </c:pt>
                <c:pt idx="23">
                  <c:v>384.3</c:v>
                </c:pt>
                <c:pt idx="24">
                  <c:v>384.26000000000005</c:v>
                </c:pt>
              </c:numCache>
            </c:numRef>
          </c:val>
          <c:smooth val="0"/>
          <c:extLst>
            <c:ext xmlns:c16="http://schemas.microsoft.com/office/drawing/2014/chart" uri="{C3380CC4-5D6E-409C-BE32-E72D297353CC}">
              <c16:uniqueId val="{00000005-06AE-46A4-A1E2-6A79320AAF77}"/>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374.77104643263118</c:v>
                </c:pt>
                <c:pt idx="1">
                  <c:v>371.41333621301845</c:v>
                </c:pt>
                <c:pt idx="2">
                  <c:v>368.39692918630033</c:v>
                </c:pt>
                <c:pt idx="3">
                  <c:v>365.32668863426437</c:v>
                </c:pt>
                <c:pt idx="4">
                  <c:v>362.35814282898025</c:v>
                </c:pt>
                <c:pt idx="5">
                  <c:v>361.73999482033383</c:v>
                </c:pt>
                <c:pt idx="6">
                  <c:v>361.39436530043304</c:v>
                </c:pt>
                <c:pt idx="7">
                  <c:v>360.99477502678434</c:v>
                </c:pt>
                <c:pt idx="8">
                  <c:v>360.40100298698957</c:v>
                </c:pt>
                <c:pt idx="9">
                  <c:v>359.75914164026915</c:v>
                </c:pt>
                <c:pt idx="10">
                  <c:v>359.13751782541362</c:v>
                </c:pt>
                <c:pt idx="11">
                  <c:v>358.52465182104834</c:v>
                </c:pt>
                <c:pt idx="12">
                  <c:v>357.98636651468348</c:v>
                </c:pt>
                <c:pt idx="13">
                  <c:v>357.38774513271136</c:v>
                </c:pt>
                <c:pt idx="14">
                  <c:v>356.73589343852643</c:v>
                </c:pt>
                <c:pt idx="15">
                  <c:v>356.09284704284346</c:v>
                </c:pt>
                <c:pt idx="16">
                  <c:v>355.58186957887978</c:v>
                </c:pt>
                <c:pt idx="17">
                  <c:v>354.93283013334661</c:v>
                </c:pt>
                <c:pt idx="18">
                  <c:v>354.26602192276266</c:v>
                </c:pt>
                <c:pt idx="19">
                  <c:v>353.59607505806025</c:v>
                </c:pt>
                <c:pt idx="20">
                  <c:v>353.27179029507056</c:v>
                </c:pt>
                <c:pt idx="21">
                  <c:v>352.9886875957846</c:v>
                </c:pt>
                <c:pt idx="22">
                  <c:v>352.86771398553907</c:v>
                </c:pt>
                <c:pt idx="23">
                  <c:v>352.63154095003006</c:v>
                </c:pt>
                <c:pt idx="24">
                  <c:v>352.47038349374719</c:v>
                </c:pt>
              </c:numCache>
            </c:numRef>
          </c:val>
          <c:smooth val="0"/>
          <c:extLst>
            <c:ext xmlns:c16="http://schemas.microsoft.com/office/drawing/2014/chart" uri="{C3380CC4-5D6E-409C-BE32-E72D297353CC}">
              <c16:uniqueId val="{00000006-06AE-46A4-A1E2-6A79320AAF77}"/>
            </c:ext>
          </c:extLst>
        </c:ser>
        <c:dLbls>
          <c:showLegendKey val="0"/>
          <c:showVal val="0"/>
          <c:showCatName val="0"/>
          <c:showSerName val="0"/>
          <c:showPercent val="0"/>
          <c:showBubbleSize val="0"/>
        </c:dLbls>
        <c:marker val="1"/>
        <c:smooth val="0"/>
        <c:axId val="192618304"/>
        <c:axId val="192879440"/>
      </c:lineChart>
      <c:catAx>
        <c:axId val="192618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92879440"/>
        <c:crosses val="autoZero"/>
        <c:auto val="1"/>
        <c:lblAlgn val="ctr"/>
        <c:lblOffset val="100"/>
        <c:tickLblSkip val="2"/>
        <c:tickMarkSkip val="1"/>
        <c:noMultiLvlLbl val="0"/>
      </c:catAx>
      <c:valAx>
        <c:axId val="19287944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9261830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7</xdr:row>
      <xdr:rowOff>635</xdr:rowOff>
    </xdr:to>
    <xdr:pic>
      <xdr:nvPicPr>
        <xdr:cNvPr id="5" name="Picture 4" descr="http://www.monmouthshiregreenweb.co.uk/wordpress/wp-content/uploads/2014/08/NRW-logo.jp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121920</xdr:colOff>
      <xdr:row>12</xdr:row>
      <xdr:rowOff>193822</xdr:rowOff>
    </xdr:from>
    <xdr:to>
      <xdr:col>5</xdr:col>
      <xdr:colOff>1391920</xdr:colOff>
      <xdr:row>14</xdr:row>
      <xdr:rowOff>162560</xdr:rowOff>
    </xdr:to>
    <xdr:pic>
      <xdr:nvPicPr>
        <xdr:cNvPr id="3" name="Picture 2">
          <a:extLst>
            <a:ext uri="{FF2B5EF4-FFF2-40B4-BE49-F238E27FC236}">
              <a16:creationId xmlns:a16="http://schemas.microsoft.com/office/drawing/2014/main" id="{6A3D76F0-081C-41AF-A5C9-4B494465BF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0800000" flipH="1" flipV="1">
          <a:off x="6675120" y="2672862"/>
          <a:ext cx="1270000" cy="37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R022/Tables/DM-1586367-v1-WRMP14_EA_Tables_Annual_Average_Revised_Draft_Plan_Nov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zhutto/AppData/Local/Microsoft/Windows/INetCache/Content.Outlook/KEDM9NGS/WRMP19%20options%20calculations%2029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W AIC Chart"/>
      <sheetName val="WW AISC Exc WTP Chart"/>
      <sheetName val="WW AISC Inc WTP Chart"/>
      <sheetName val="WW Notes"/>
      <sheetName val="WRP3a Feasible Options Detailed"/>
      <sheetName val="WRP3b Least Costs (utilisation)"/>
      <sheetName val="WRP3c Preferred (utilisation)"/>
      <sheetName val="WRP3 Feasible options"/>
      <sheetName val="WRP4 Preferred (Scenario Yr)"/>
      <sheetName val="WRP5 FP Supply"/>
      <sheetName val="WRP6 FP Demand"/>
      <sheetName val="WRP6b Weighted FP Demand"/>
      <sheetName val="WRP6a FP Customers"/>
      <sheetName val="List of named ranges"/>
      <sheetName val="HIDDENMACROS3a"/>
    </sheetNames>
    <sheetDataSet>
      <sheetData sheetId="0"/>
      <sheetData sheetId="1"/>
      <sheetData sheetId="2"/>
      <sheetData sheetId="3">
        <row r="1100">
          <cell r="C1100" t="str">
            <v>GW</v>
          </cell>
        </row>
        <row r="1101">
          <cell r="C1101" t="str">
            <v>SW:River</v>
          </cell>
        </row>
        <row r="1102">
          <cell r="C1102" t="str">
            <v>SW:Reservoir</v>
          </cell>
        </row>
        <row r="1103">
          <cell r="C1103" t="str">
            <v>SW:Other</v>
          </cell>
        </row>
      </sheetData>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excluding WTP"/>
      <sheetName val="WRMP Options  (excluding WTP)"/>
      <sheetName val="WRMP Options "/>
      <sheetName val="WRMP blank"/>
      <sheetName val="options list"/>
      <sheetName val="Final  Water Savings as CH"/>
      <sheetName val="RPI"/>
      <sheetName val="Financing cost"/>
      <sheetName val="Costs"/>
      <sheetName val="carbon"/>
      <sheetName val="Social &amp; Env"/>
      <sheetName val="leak Options"/>
      <sheetName val="Leak For Con"/>
      <sheetName val="Sheet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B9">
            <v>27.215999999999998</v>
          </cell>
          <cell r="C9">
            <v>34.847999999999999</v>
          </cell>
          <cell r="D9">
            <v>42.48</v>
          </cell>
          <cell r="E9">
            <v>50.111999999999995</v>
          </cell>
          <cell r="F9">
            <v>57.743999999999993</v>
          </cell>
          <cell r="G9">
            <v>61.559999999999995</v>
          </cell>
          <cell r="H9">
            <v>65.375999999999991</v>
          </cell>
          <cell r="I9">
            <v>69.191999999999993</v>
          </cell>
          <cell r="J9">
            <v>73.007999999999996</v>
          </cell>
          <cell r="K9">
            <v>76.823999999999998</v>
          </cell>
          <cell r="L9">
            <v>89.783999999999992</v>
          </cell>
          <cell r="M9">
            <v>102.74399999999999</v>
          </cell>
          <cell r="N9">
            <v>115.70399999999998</v>
          </cell>
          <cell r="O9">
            <v>128.66399999999999</v>
          </cell>
          <cell r="P9">
            <v>141.624</v>
          </cell>
          <cell r="Q9">
            <v>154.584</v>
          </cell>
          <cell r="R9">
            <v>167.54400000000001</v>
          </cell>
          <cell r="S9">
            <v>180.50400000000002</v>
          </cell>
          <cell r="T9">
            <v>193.46400000000003</v>
          </cell>
          <cell r="U9">
            <v>206.42400000000004</v>
          </cell>
          <cell r="V9">
            <v>219.38400000000004</v>
          </cell>
          <cell r="W9">
            <v>232.34400000000005</v>
          </cell>
          <cell r="X9">
            <v>245.30400000000006</v>
          </cell>
          <cell r="Y9">
            <v>258.26400000000007</v>
          </cell>
          <cell r="Z9">
            <v>271.22400000000005</v>
          </cell>
          <cell r="AA9">
            <v>284.18400000000003</v>
          </cell>
          <cell r="AB9">
            <v>297.14400000000001</v>
          </cell>
          <cell r="AC9">
            <v>310.10399999999998</v>
          </cell>
          <cell r="AD9">
            <v>323.06399999999996</v>
          </cell>
          <cell r="AE9">
            <v>336.02399999999994</v>
          </cell>
          <cell r="AF9">
            <v>348.98399999999992</v>
          </cell>
          <cell r="AG9">
            <v>361.9439999999999</v>
          </cell>
          <cell r="AH9">
            <v>374.90399999999988</v>
          </cell>
          <cell r="AI9">
            <v>387.86399999999986</v>
          </cell>
          <cell r="AJ9">
            <v>400.82399999999984</v>
          </cell>
          <cell r="AK9">
            <v>413.78399999999982</v>
          </cell>
          <cell r="AL9">
            <v>426.7439999999998</v>
          </cell>
          <cell r="AM9">
            <v>439.70399999999978</v>
          </cell>
          <cell r="AN9">
            <v>452.66399999999976</v>
          </cell>
          <cell r="AO9">
            <v>465.62399999999974</v>
          </cell>
          <cell r="AP9">
            <v>478.58399999999972</v>
          </cell>
          <cell r="AQ9">
            <v>491.5439999999997</v>
          </cell>
          <cell r="AR9">
            <v>504.50399999999968</v>
          </cell>
          <cell r="AS9">
            <v>517.46399999999971</v>
          </cell>
          <cell r="AT9">
            <v>530.42399999999975</v>
          </cell>
          <cell r="AU9">
            <v>543.38399999999979</v>
          </cell>
          <cell r="AV9">
            <v>556.34399999999982</v>
          </cell>
          <cell r="AW9">
            <v>569.30399999999986</v>
          </cell>
          <cell r="AX9">
            <v>582.2639999999999</v>
          </cell>
          <cell r="AY9">
            <v>595.22399999999993</v>
          </cell>
          <cell r="AZ9">
            <v>608.18399999999997</v>
          </cell>
          <cell r="BA9">
            <v>621.14400000000001</v>
          </cell>
          <cell r="BB9">
            <v>634.10400000000004</v>
          </cell>
          <cell r="BC9">
            <v>647.06400000000008</v>
          </cell>
          <cell r="BD9">
            <v>660.02400000000011</v>
          </cell>
          <cell r="BE9">
            <v>672.98400000000015</v>
          </cell>
          <cell r="BF9">
            <v>685.94400000000019</v>
          </cell>
          <cell r="BG9">
            <v>698.90400000000022</v>
          </cell>
          <cell r="BH9">
            <v>711.86400000000026</v>
          </cell>
          <cell r="BI9">
            <v>724.8240000000003</v>
          </cell>
          <cell r="BJ9">
            <v>737.78400000000033</v>
          </cell>
          <cell r="BK9">
            <v>750.74400000000037</v>
          </cell>
          <cell r="BL9">
            <v>763.70400000000041</v>
          </cell>
          <cell r="BM9">
            <v>776.66400000000044</v>
          </cell>
          <cell r="BN9">
            <v>789.62400000000048</v>
          </cell>
          <cell r="BO9">
            <v>802.58400000000051</v>
          </cell>
          <cell r="BP9">
            <v>815.54400000000055</v>
          </cell>
          <cell r="BQ9">
            <v>828.50400000000059</v>
          </cell>
          <cell r="BR9">
            <v>841.46400000000062</v>
          </cell>
          <cell r="BS9">
            <v>854.42400000000066</v>
          </cell>
          <cell r="BT9">
            <v>867.3840000000007</v>
          </cell>
          <cell r="BU9">
            <v>880.34400000000073</v>
          </cell>
          <cell r="BV9">
            <v>893.30400000000077</v>
          </cell>
          <cell r="BW9">
            <v>906.26400000000081</v>
          </cell>
          <cell r="BX9">
            <v>919.22400000000084</v>
          </cell>
          <cell r="BY9">
            <v>932.18400000000088</v>
          </cell>
          <cell r="BZ9">
            <v>945.14400000000091</v>
          </cell>
          <cell r="CA9">
            <v>958.10400000000095</v>
          </cell>
          <cell r="CB9">
            <v>971.06400000000099</v>
          </cell>
          <cell r="CC9">
            <v>984.02400000000102</v>
          </cell>
        </row>
        <row r="12">
          <cell r="B12">
            <v>76.571999999999989</v>
          </cell>
          <cell r="C12">
            <v>100.11599999999999</v>
          </cell>
          <cell r="D12">
            <v>123.65999999999998</v>
          </cell>
          <cell r="E12">
            <v>175.57199999999997</v>
          </cell>
          <cell r="F12">
            <v>227.48399999999998</v>
          </cell>
          <cell r="G12">
            <v>279.39599999999996</v>
          </cell>
          <cell r="H12">
            <v>331.30799999999994</v>
          </cell>
          <cell r="I12">
            <v>383.21999999999991</v>
          </cell>
          <cell r="J12">
            <v>435.13199999999989</v>
          </cell>
          <cell r="K12">
            <v>487.04399999999987</v>
          </cell>
          <cell r="L12">
            <v>538.9559999999999</v>
          </cell>
          <cell r="M12">
            <v>590.86799999999994</v>
          </cell>
          <cell r="N12">
            <v>642.78</v>
          </cell>
          <cell r="O12">
            <v>694.69200000000001</v>
          </cell>
          <cell r="P12">
            <v>746.60400000000004</v>
          </cell>
          <cell r="Q12">
            <v>798.51600000000008</v>
          </cell>
          <cell r="R12">
            <v>850.42800000000011</v>
          </cell>
          <cell r="S12">
            <v>902.34000000000015</v>
          </cell>
          <cell r="T12">
            <v>954.25200000000018</v>
          </cell>
          <cell r="U12">
            <v>1006.1640000000002</v>
          </cell>
          <cell r="V12">
            <v>1058.0760000000002</v>
          </cell>
          <cell r="W12">
            <v>1109.9880000000003</v>
          </cell>
          <cell r="X12">
            <v>1161.9000000000003</v>
          </cell>
          <cell r="Y12">
            <v>1213.8120000000004</v>
          </cell>
          <cell r="Z12">
            <v>1265.7240000000004</v>
          </cell>
          <cell r="AA12">
            <v>1317.6360000000004</v>
          </cell>
          <cell r="AB12">
            <v>1369.5480000000005</v>
          </cell>
          <cell r="AC12">
            <v>1421.4600000000005</v>
          </cell>
          <cell r="AD12">
            <v>1473.3720000000005</v>
          </cell>
          <cell r="AE12">
            <v>1525.2840000000006</v>
          </cell>
          <cell r="AF12">
            <v>1577.1960000000006</v>
          </cell>
          <cell r="AG12">
            <v>1629.1080000000006</v>
          </cell>
          <cell r="AH12">
            <v>1681.0200000000007</v>
          </cell>
          <cell r="AI12">
            <v>1732.9320000000007</v>
          </cell>
          <cell r="AJ12">
            <v>1784.8440000000007</v>
          </cell>
          <cell r="AK12">
            <v>1836.7560000000008</v>
          </cell>
          <cell r="AL12">
            <v>1888.6680000000008</v>
          </cell>
          <cell r="AM12">
            <v>1940.5800000000008</v>
          </cell>
          <cell r="AN12">
            <v>1992.4920000000009</v>
          </cell>
          <cell r="AO12">
            <v>2044.4040000000009</v>
          </cell>
          <cell r="AP12">
            <v>2096.3160000000007</v>
          </cell>
          <cell r="AQ12">
            <v>2148.2280000000005</v>
          </cell>
          <cell r="AR12">
            <v>2200.1400000000003</v>
          </cell>
          <cell r="AS12">
            <v>2252.0520000000001</v>
          </cell>
          <cell r="AT12">
            <v>2303.9639999999999</v>
          </cell>
          <cell r="AU12">
            <v>2355.8759999999997</v>
          </cell>
          <cell r="AV12">
            <v>2407.7879999999996</v>
          </cell>
          <cell r="AW12">
            <v>2459.6999999999994</v>
          </cell>
          <cell r="AX12">
            <v>2511.6119999999992</v>
          </cell>
          <cell r="AY12">
            <v>2563.523999999999</v>
          </cell>
          <cell r="AZ12">
            <v>2615.4359999999988</v>
          </cell>
          <cell r="BA12">
            <v>2667.3479999999986</v>
          </cell>
          <cell r="BB12">
            <v>2719.2599999999984</v>
          </cell>
          <cell r="BC12">
            <v>2771.1719999999982</v>
          </cell>
          <cell r="BD12">
            <v>2823.083999999998</v>
          </cell>
          <cell r="BE12">
            <v>2874.9959999999978</v>
          </cell>
          <cell r="BF12">
            <v>2926.9079999999976</v>
          </cell>
          <cell r="BG12">
            <v>2978.8199999999974</v>
          </cell>
          <cell r="BH12">
            <v>3030.7319999999972</v>
          </cell>
          <cell r="BI12">
            <v>3082.643999999997</v>
          </cell>
          <cell r="BJ12">
            <v>3134.5559999999969</v>
          </cell>
          <cell r="BK12">
            <v>3186.4679999999967</v>
          </cell>
          <cell r="BL12">
            <v>3238.3799999999965</v>
          </cell>
          <cell r="BM12">
            <v>3290.2919999999963</v>
          </cell>
          <cell r="BN12">
            <v>3342.2039999999961</v>
          </cell>
          <cell r="BO12">
            <v>3394.1159999999959</v>
          </cell>
          <cell r="BP12">
            <v>3446.0279999999957</v>
          </cell>
          <cell r="BQ12">
            <v>3497.9399999999955</v>
          </cell>
          <cell r="BR12">
            <v>3549.8519999999953</v>
          </cell>
          <cell r="BS12">
            <v>3601.7639999999951</v>
          </cell>
          <cell r="BT12">
            <v>3653.6759999999949</v>
          </cell>
          <cell r="BU12">
            <v>3705.5879999999947</v>
          </cell>
          <cell r="BV12">
            <v>3757.4999999999945</v>
          </cell>
          <cell r="BW12">
            <v>3809.4119999999944</v>
          </cell>
          <cell r="BX12">
            <v>3861.3239999999942</v>
          </cell>
          <cell r="BY12">
            <v>3913.235999999994</v>
          </cell>
          <cell r="BZ12">
            <v>3965.1479999999938</v>
          </cell>
          <cell r="CA12">
            <v>4017.0599999999936</v>
          </cell>
          <cell r="CB12">
            <v>4068.9719999999934</v>
          </cell>
          <cell r="CC12">
            <v>4120.8839999999936</v>
          </cell>
        </row>
        <row r="18">
          <cell r="B18">
            <v>144</v>
          </cell>
          <cell r="C18">
            <v>288</v>
          </cell>
          <cell r="D18">
            <v>432</v>
          </cell>
          <cell r="E18">
            <v>576</v>
          </cell>
          <cell r="F18">
            <v>720</v>
          </cell>
        </row>
        <row r="22">
          <cell r="B22">
            <v>324</v>
          </cell>
          <cell r="C22">
            <v>648</v>
          </cell>
          <cell r="D22">
            <v>972</v>
          </cell>
          <cell r="E22">
            <v>1296</v>
          </cell>
          <cell r="F22">
            <v>1620</v>
          </cell>
        </row>
        <row r="26">
          <cell r="B26">
            <v>935.99999999999989</v>
          </cell>
          <cell r="C26">
            <v>1871.9999999999998</v>
          </cell>
          <cell r="D26">
            <v>2807.9999999999995</v>
          </cell>
          <cell r="E26">
            <v>3743.9999999999995</v>
          </cell>
          <cell r="F26">
            <v>4679.9999999999991</v>
          </cell>
        </row>
        <row r="30">
          <cell r="B30">
            <v>75.239999999999995</v>
          </cell>
          <cell r="C30">
            <v>153.71999999999997</v>
          </cell>
          <cell r="D30">
            <v>160.19999999999996</v>
          </cell>
          <cell r="E30">
            <v>166.67999999999995</v>
          </cell>
          <cell r="F30">
            <v>173.15999999999994</v>
          </cell>
          <cell r="G30">
            <v>176.39999999999995</v>
          </cell>
          <cell r="H30">
            <v>179.63999999999996</v>
          </cell>
          <cell r="I30">
            <v>182.87999999999997</v>
          </cell>
          <cell r="J30">
            <v>186.11999999999998</v>
          </cell>
          <cell r="K30">
            <v>189.35999999999999</v>
          </cell>
          <cell r="L30">
            <v>192.6</v>
          </cell>
          <cell r="M30">
            <v>195.84</v>
          </cell>
          <cell r="N30">
            <v>199.08</v>
          </cell>
          <cell r="O30">
            <v>202.32000000000002</v>
          </cell>
          <cell r="P30">
            <v>205.56000000000003</v>
          </cell>
          <cell r="Q30">
            <v>208.80000000000004</v>
          </cell>
          <cell r="R30">
            <v>212.04000000000005</v>
          </cell>
          <cell r="S30">
            <v>215.28000000000006</v>
          </cell>
          <cell r="T30">
            <v>218.52000000000007</v>
          </cell>
          <cell r="U30">
            <v>221.76000000000008</v>
          </cell>
          <cell r="V30">
            <v>225.00000000000009</v>
          </cell>
          <cell r="W30">
            <v>228.24000000000009</v>
          </cell>
          <cell r="X30">
            <v>231.4800000000001</v>
          </cell>
          <cell r="Y30">
            <v>234.72000000000011</v>
          </cell>
          <cell r="Z30">
            <v>237.96000000000012</v>
          </cell>
          <cell r="AA30">
            <v>241.20000000000013</v>
          </cell>
          <cell r="AB30">
            <v>244.44000000000014</v>
          </cell>
          <cell r="AC30">
            <v>247.68000000000015</v>
          </cell>
          <cell r="AD30">
            <v>250.92000000000016</v>
          </cell>
          <cell r="AE30">
            <v>254.16000000000017</v>
          </cell>
          <cell r="AF30">
            <v>257.40000000000015</v>
          </cell>
          <cell r="AG30">
            <v>260.64000000000016</v>
          </cell>
          <cell r="AH30">
            <v>263.88000000000017</v>
          </cell>
          <cell r="AI30">
            <v>267.12000000000018</v>
          </cell>
          <cell r="AJ30">
            <v>270.36000000000018</v>
          </cell>
          <cell r="AK30">
            <v>273.60000000000019</v>
          </cell>
          <cell r="AL30">
            <v>276.8400000000002</v>
          </cell>
          <cell r="AM30">
            <v>280.08000000000021</v>
          </cell>
          <cell r="AN30">
            <v>283.32000000000022</v>
          </cell>
          <cell r="AO30">
            <v>286.56000000000023</v>
          </cell>
          <cell r="AP30">
            <v>289.80000000000024</v>
          </cell>
          <cell r="AQ30">
            <v>293.04000000000025</v>
          </cell>
          <cell r="AR30">
            <v>296.28000000000026</v>
          </cell>
          <cell r="AS30">
            <v>299.52000000000027</v>
          </cell>
          <cell r="AT30">
            <v>302.76000000000028</v>
          </cell>
          <cell r="AU30">
            <v>306.00000000000028</v>
          </cell>
          <cell r="AV30">
            <v>309.24000000000029</v>
          </cell>
          <cell r="AW30">
            <v>312.4800000000003</v>
          </cell>
          <cell r="AX30">
            <v>315.72000000000031</v>
          </cell>
          <cell r="AY30">
            <v>318.96000000000032</v>
          </cell>
          <cell r="AZ30">
            <v>322.20000000000033</v>
          </cell>
          <cell r="BA30">
            <v>325.44000000000034</v>
          </cell>
          <cell r="BB30">
            <v>328.68000000000035</v>
          </cell>
          <cell r="BC30">
            <v>331.92000000000036</v>
          </cell>
          <cell r="BD30">
            <v>335.16000000000037</v>
          </cell>
          <cell r="BE30">
            <v>338.40000000000038</v>
          </cell>
          <cell r="BF30">
            <v>341.64000000000038</v>
          </cell>
          <cell r="BG30">
            <v>344.88000000000039</v>
          </cell>
          <cell r="BH30">
            <v>348.1200000000004</v>
          </cell>
          <cell r="BI30">
            <v>351.36000000000041</v>
          </cell>
          <cell r="BJ30">
            <v>354.60000000000042</v>
          </cell>
          <cell r="BK30">
            <v>357.84000000000043</v>
          </cell>
          <cell r="BL30">
            <v>361.08000000000044</v>
          </cell>
          <cell r="BM30">
            <v>364.32000000000045</v>
          </cell>
          <cell r="BN30">
            <v>367.56000000000046</v>
          </cell>
          <cell r="BO30">
            <v>370.80000000000047</v>
          </cell>
          <cell r="BP30">
            <v>374.04000000000048</v>
          </cell>
          <cell r="BQ30">
            <v>377.28000000000048</v>
          </cell>
          <cell r="BR30">
            <v>380.52000000000049</v>
          </cell>
          <cell r="BS30">
            <v>383.7600000000005</v>
          </cell>
          <cell r="BT30">
            <v>387.00000000000051</v>
          </cell>
          <cell r="BU30">
            <v>390.24000000000052</v>
          </cell>
          <cell r="BV30">
            <v>393.48000000000053</v>
          </cell>
          <cell r="BW30">
            <v>396.72000000000054</v>
          </cell>
          <cell r="BX30">
            <v>399.96000000000055</v>
          </cell>
          <cell r="BY30">
            <v>403.20000000000056</v>
          </cell>
          <cell r="BZ30">
            <v>406.44000000000057</v>
          </cell>
          <cell r="CA30">
            <v>409.68000000000058</v>
          </cell>
          <cell r="CB30">
            <v>412.92000000000058</v>
          </cell>
          <cell r="CC30">
            <v>416.16000000000059</v>
          </cell>
        </row>
        <row r="36">
          <cell r="B36">
            <v>72</v>
          </cell>
          <cell r="C36">
            <v>89.1</v>
          </cell>
          <cell r="D36">
            <v>106.19999999999999</v>
          </cell>
          <cell r="E36">
            <v>123.29999999999998</v>
          </cell>
          <cell r="F36">
            <v>140.39999999999998</v>
          </cell>
          <cell r="G36">
            <v>157.49999999999997</v>
          </cell>
          <cell r="H36">
            <v>174.59999999999997</v>
          </cell>
          <cell r="I36">
            <v>191.69999999999996</v>
          </cell>
          <cell r="J36">
            <v>208.79999999999995</v>
          </cell>
          <cell r="K36">
            <v>225.89999999999995</v>
          </cell>
          <cell r="L36">
            <v>233.99999999999994</v>
          </cell>
          <cell r="M36">
            <v>242.09999999999994</v>
          </cell>
          <cell r="N36">
            <v>250.19999999999993</v>
          </cell>
          <cell r="O36">
            <v>258.29999999999995</v>
          </cell>
          <cell r="P36">
            <v>266.39999999999998</v>
          </cell>
          <cell r="Q36">
            <v>274.5</v>
          </cell>
          <cell r="R36">
            <v>282.60000000000002</v>
          </cell>
          <cell r="S36">
            <v>290.70000000000005</v>
          </cell>
          <cell r="T36">
            <v>298.80000000000007</v>
          </cell>
          <cell r="U36">
            <v>306.90000000000009</v>
          </cell>
          <cell r="V36">
            <v>315.00000000000011</v>
          </cell>
          <cell r="W36">
            <v>323.10000000000014</v>
          </cell>
          <cell r="X36">
            <v>331.20000000000016</v>
          </cell>
          <cell r="Y36">
            <v>339.30000000000018</v>
          </cell>
          <cell r="Z36">
            <v>347.4000000000002</v>
          </cell>
          <cell r="AA36">
            <v>355.50000000000023</v>
          </cell>
          <cell r="AB36">
            <v>363.60000000000025</v>
          </cell>
          <cell r="AC36">
            <v>371.70000000000027</v>
          </cell>
          <cell r="AD36">
            <v>379.8000000000003</v>
          </cell>
          <cell r="AE36">
            <v>387.90000000000032</v>
          </cell>
          <cell r="AF36">
            <v>396.00000000000034</v>
          </cell>
          <cell r="AG36">
            <v>404.10000000000036</v>
          </cell>
          <cell r="AH36">
            <v>412.20000000000039</v>
          </cell>
          <cell r="AI36">
            <v>420.30000000000041</v>
          </cell>
          <cell r="AJ36">
            <v>428.40000000000043</v>
          </cell>
          <cell r="AK36">
            <v>436.50000000000045</v>
          </cell>
          <cell r="AL36">
            <v>444.60000000000048</v>
          </cell>
          <cell r="AM36">
            <v>452.7000000000005</v>
          </cell>
          <cell r="AN36">
            <v>460.80000000000052</v>
          </cell>
          <cell r="AO36">
            <v>468.90000000000055</v>
          </cell>
          <cell r="AP36">
            <v>477.00000000000057</v>
          </cell>
          <cell r="AQ36">
            <v>485.10000000000059</v>
          </cell>
          <cell r="AR36">
            <v>493.20000000000061</v>
          </cell>
          <cell r="AS36">
            <v>501.30000000000064</v>
          </cell>
          <cell r="AT36">
            <v>509.40000000000066</v>
          </cell>
          <cell r="AU36">
            <v>517.50000000000068</v>
          </cell>
          <cell r="AV36">
            <v>525.6000000000007</v>
          </cell>
          <cell r="AW36">
            <v>533.70000000000073</v>
          </cell>
          <cell r="AX36">
            <v>541.80000000000075</v>
          </cell>
          <cell r="AY36">
            <v>549.90000000000077</v>
          </cell>
          <cell r="AZ36">
            <v>558.0000000000008</v>
          </cell>
          <cell r="BA36">
            <v>566.10000000000082</v>
          </cell>
          <cell r="BB36">
            <v>574.20000000000084</v>
          </cell>
          <cell r="BC36">
            <v>582.30000000000086</v>
          </cell>
          <cell r="BD36">
            <v>590.40000000000089</v>
          </cell>
          <cell r="BE36">
            <v>598.50000000000091</v>
          </cell>
          <cell r="BF36">
            <v>606.60000000000093</v>
          </cell>
          <cell r="BG36">
            <v>614.70000000000095</v>
          </cell>
          <cell r="BH36">
            <v>622.80000000000098</v>
          </cell>
          <cell r="BI36">
            <v>630.900000000001</v>
          </cell>
          <cell r="BJ36">
            <v>639.00000000000102</v>
          </cell>
          <cell r="BK36">
            <v>647.10000000000105</v>
          </cell>
          <cell r="BL36">
            <v>655.20000000000107</v>
          </cell>
          <cell r="BM36">
            <v>663.30000000000109</v>
          </cell>
          <cell r="BN36">
            <v>671.40000000000111</v>
          </cell>
          <cell r="BO36">
            <v>679.50000000000114</v>
          </cell>
          <cell r="BP36">
            <v>687.60000000000116</v>
          </cell>
          <cell r="BQ36">
            <v>695.70000000000118</v>
          </cell>
          <cell r="BR36">
            <v>703.80000000000121</v>
          </cell>
          <cell r="BS36">
            <v>711.90000000000123</v>
          </cell>
          <cell r="BT36">
            <v>720.00000000000125</v>
          </cell>
          <cell r="BU36">
            <v>728.10000000000127</v>
          </cell>
          <cell r="BV36">
            <v>736.2000000000013</v>
          </cell>
          <cell r="BW36">
            <v>744.30000000000132</v>
          </cell>
          <cell r="BX36">
            <v>752.40000000000134</v>
          </cell>
          <cell r="BY36">
            <v>760.50000000000136</v>
          </cell>
          <cell r="BZ36">
            <v>768.60000000000139</v>
          </cell>
          <cell r="CA36">
            <v>776.70000000000141</v>
          </cell>
          <cell r="CB36">
            <v>784.80000000000143</v>
          </cell>
          <cell r="CC36">
            <v>792.90000000000146</v>
          </cell>
        </row>
        <row r="40">
          <cell r="B40">
            <v>53.999999999999993</v>
          </cell>
          <cell r="C40">
            <v>107.99999999999999</v>
          </cell>
          <cell r="D40">
            <v>161.99999999999997</v>
          </cell>
          <cell r="E40">
            <v>215.99999999999997</v>
          </cell>
          <cell r="F40">
            <v>215.99999999999997</v>
          </cell>
          <cell r="G40">
            <v>215.99999999999997</v>
          </cell>
          <cell r="H40">
            <v>215.99999999999997</v>
          </cell>
          <cell r="I40">
            <v>215.99999999999997</v>
          </cell>
          <cell r="J40">
            <v>215.99999999999997</v>
          </cell>
          <cell r="K40">
            <v>215.99999999999997</v>
          </cell>
          <cell r="L40">
            <v>215.99999999999997</v>
          </cell>
          <cell r="M40">
            <v>215.99999999999997</v>
          </cell>
          <cell r="N40">
            <v>215.99999999999997</v>
          </cell>
          <cell r="O40">
            <v>215.99999999999997</v>
          </cell>
          <cell r="P40">
            <v>215.99999999999997</v>
          </cell>
          <cell r="Q40">
            <v>215.99999999999997</v>
          </cell>
          <cell r="R40">
            <v>215.99999999999997</v>
          </cell>
          <cell r="S40">
            <v>215.99999999999997</v>
          </cell>
          <cell r="T40">
            <v>215.99999999999997</v>
          </cell>
          <cell r="U40">
            <v>215.99999999999997</v>
          </cell>
          <cell r="V40">
            <v>215.99999999999997</v>
          </cell>
          <cell r="W40">
            <v>215.99999999999997</v>
          </cell>
          <cell r="X40">
            <v>215.99999999999997</v>
          </cell>
          <cell r="Y40">
            <v>215.99999999999997</v>
          </cell>
          <cell r="Z40">
            <v>215.99999999999997</v>
          </cell>
          <cell r="AA40">
            <v>215.99999999999997</v>
          </cell>
          <cell r="AB40">
            <v>215.99999999999997</v>
          </cell>
          <cell r="AC40">
            <v>215.99999999999997</v>
          </cell>
          <cell r="AD40">
            <v>215.99999999999997</v>
          </cell>
          <cell r="AE40">
            <v>215.99999999999997</v>
          </cell>
          <cell r="AF40">
            <v>215.99999999999997</v>
          </cell>
          <cell r="AG40">
            <v>215.99999999999997</v>
          </cell>
          <cell r="AH40">
            <v>215.99999999999997</v>
          </cell>
          <cell r="AI40">
            <v>215.99999999999997</v>
          </cell>
          <cell r="AJ40">
            <v>215.99999999999997</v>
          </cell>
          <cell r="AK40">
            <v>215.99999999999997</v>
          </cell>
          <cell r="AL40">
            <v>215.99999999999997</v>
          </cell>
          <cell r="AM40">
            <v>215.99999999999997</v>
          </cell>
          <cell r="AN40">
            <v>215.99999999999997</v>
          </cell>
          <cell r="AO40">
            <v>215.99999999999997</v>
          </cell>
          <cell r="AP40">
            <v>215.99999999999997</v>
          </cell>
          <cell r="AQ40">
            <v>215.99999999999997</v>
          </cell>
          <cell r="AR40">
            <v>215.99999999999997</v>
          </cell>
          <cell r="AS40">
            <v>215.99999999999997</v>
          </cell>
          <cell r="AT40">
            <v>215.99999999999997</v>
          </cell>
          <cell r="AU40">
            <v>215.99999999999997</v>
          </cell>
          <cell r="AV40">
            <v>215.99999999999997</v>
          </cell>
          <cell r="AW40">
            <v>215.99999999999997</v>
          </cell>
          <cell r="AX40">
            <v>215.99999999999997</v>
          </cell>
          <cell r="AY40">
            <v>215.99999999999997</v>
          </cell>
          <cell r="AZ40">
            <v>215.99999999999997</v>
          </cell>
          <cell r="BA40">
            <v>215.99999999999997</v>
          </cell>
          <cell r="BB40">
            <v>215.99999999999997</v>
          </cell>
          <cell r="BC40">
            <v>215.99999999999997</v>
          </cell>
          <cell r="BD40">
            <v>215.99999999999997</v>
          </cell>
          <cell r="BE40">
            <v>215.99999999999997</v>
          </cell>
          <cell r="BF40">
            <v>215.99999999999997</v>
          </cell>
          <cell r="BG40">
            <v>215.99999999999997</v>
          </cell>
          <cell r="BH40">
            <v>215.99999999999997</v>
          </cell>
          <cell r="BI40">
            <v>215.99999999999997</v>
          </cell>
          <cell r="BJ40">
            <v>215.99999999999997</v>
          </cell>
          <cell r="BK40">
            <v>215.99999999999997</v>
          </cell>
          <cell r="BL40">
            <v>215.99999999999997</v>
          </cell>
          <cell r="BM40">
            <v>215.99999999999997</v>
          </cell>
          <cell r="BN40">
            <v>215.99999999999997</v>
          </cell>
          <cell r="BO40">
            <v>215.99999999999997</v>
          </cell>
          <cell r="BP40">
            <v>215.99999999999997</v>
          </cell>
          <cell r="BQ40">
            <v>215.99999999999997</v>
          </cell>
          <cell r="BR40">
            <v>215.99999999999997</v>
          </cell>
          <cell r="BS40">
            <v>215.99999999999997</v>
          </cell>
          <cell r="BT40">
            <v>215.99999999999997</v>
          </cell>
          <cell r="BU40">
            <v>215.99999999999997</v>
          </cell>
          <cell r="BV40">
            <v>215.99999999999997</v>
          </cell>
          <cell r="BW40">
            <v>215.99999999999997</v>
          </cell>
          <cell r="BX40">
            <v>215.99999999999997</v>
          </cell>
          <cell r="BY40">
            <v>215.99999999999997</v>
          </cell>
          <cell r="BZ40">
            <v>215.99999999999997</v>
          </cell>
          <cell r="CA40">
            <v>215.99999999999997</v>
          </cell>
          <cell r="CB40">
            <v>215.99999999999997</v>
          </cell>
          <cell r="CC40">
            <v>215.99999999999997</v>
          </cell>
        </row>
        <row r="65">
          <cell r="B65">
            <v>0</v>
          </cell>
          <cell r="C65">
            <v>0</v>
          </cell>
          <cell r="D65">
            <v>1833.7439999999999</v>
          </cell>
          <cell r="E65">
            <v>3667.4879999999998</v>
          </cell>
          <cell r="F65">
            <v>5501.232</v>
          </cell>
          <cell r="G65">
            <v>5501.232</v>
          </cell>
          <cell r="H65">
            <v>5501.232</v>
          </cell>
          <cell r="I65">
            <v>5501.232</v>
          </cell>
          <cell r="J65">
            <v>5501.232</v>
          </cell>
          <cell r="K65">
            <v>5501.232</v>
          </cell>
          <cell r="L65">
            <v>5501.232</v>
          </cell>
          <cell r="M65">
            <v>5501.232</v>
          </cell>
          <cell r="N65">
            <v>5501.232</v>
          </cell>
          <cell r="O65">
            <v>5501.232</v>
          </cell>
          <cell r="P65">
            <v>5501.232</v>
          </cell>
          <cell r="Q65">
            <v>5501.232</v>
          </cell>
          <cell r="R65">
            <v>5501.232</v>
          </cell>
          <cell r="S65">
            <v>5501.232</v>
          </cell>
          <cell r="T65">
            <v>5501.232</v>
          </cell>
          <cell r="U65">
            <v>5501.232</v>
          </cell>
          <cell r="V65">
            <v>5501.232</v>
          </cell>
          <cell r="W65">
            <v>5501.232</v>
          </cell>
          <cell r="X65">
            <v>5501.232</v>
          </cell>
          <cell r="Y65">
            <v>5501.232</v>
          </cell>
          <cell r="Z65">
            <v>5501.232</v>
          </cell>
          <cell r="AA65">
            <v>5501.232</v>
          </cell>
          <cell r="AB65">
            <v>5501.232</v>
          </cell>
          <cell r="AC65">
            <v>5501.232</v>
          </cell>
          <cell r="AD65">
            <v>5501.232</v>
          </cell>
          <cell r="AE65">
            <v>5501.232</v>
          </cell>
          <cell r="AF65">
            <v>5501.232</v>
          </cell>
          <cell r="AG65">
            <v>5501.232</v>
          </cell>
          <cell r="AH65">
            <v>5501.232</v>
          </cell>
          <cell r="AI65">
            <v>5501.232</v>
          </cell>
          <cell r="AJ65">
            <v>5501.232</v>
          </cell>
          <cell r="AK65">
            <v>5501.232</v>
          </cell>
          <cell r="AL65">
            <v>5501.232</v>
          </cell>
          <cell r="AM65">
            <v>5501.232</v>
          </cell>
          <cell r="AN65">
            <v>5501.232</v>
          </cell>
          <cell r="AO65">
            <v>5501.232</v>
          </cell>
          <cell r="AP65">
            <v>5501.232</v>
          </cell>
          <cell r="AQ65">
            <v>5501.232</v>
          </cell>
          <cell r="AR65">
            <v>5501.232</v>
          </cell>
          <cell r="AS65">
            <v>5501.232</v>
          </cell>
          <cell r="AT65">
            <v>5501.232</v>
          </cell>
          <cell r="AU65">
            <v>5501.232</v>
          </cell>
          <cell r="AV65">
            <v>5501.232</v>
          </cell>
          <cell r="AW65">
            <v>5501.232</v>
          </cell>
          <cell r="AX65">
            <v>5501.232</v>
          </cell>
          <cell r="AY65">
            <v>5501.232</v>
          </cell>
          <cell r="AZ65">
            <v>5501.232</v>
          </cell>
          <cell r="BA65">
            <v>5501.232</v>
          </cell>
          <cell r="BB65">
            <v>5501.232</v>
          </cell>
          <cell r="BC65">
            <v>5501.232</v>
          </cell>
          <cell r="BD65">
            <v>5501.232</v>
          </cell>
          <cell r="BE65">
            <v>5501.232</v>
          </cell>
          <cell r="BF65">
            <v>5501.232</v>
          </cell>
          <cell r="BG65">
            <v>5501.232</v>
          </cell>
          <cell r="BH65">
            <v>5501.232</v>
          </cell>
          <cell r="BI65">
            <v>5501.232</v>
          </cell>
          <cell r="BJ65">
            <v>5501.232</v>
          </cell>
          <cell r="BK65">
            <v>5501.232</v>
          </cell>
          <cell r="BL65">
            <v>5501.232</v>
          </cell>
          <cell r="BM65">
            <v>5501.232</v>
          </cell>
          <cell r="BN65">
            <v>5501.232</v>
          </cell>
          <cell r="BO65">
            <v>5501.232</v>
          </cell>
          <cell r="BP65">
            <v>5501.232</v>
          </cell>
          <cell r="BQ65">
            <v>5501.232</v>
          </cell>
          <cell r="BR65">
            <v>5501.232</v>
          </cell>
          <cell r="BS65">
            <v>5501.232</v>
          </cell>
          <cell r="BT65">
            <v>5501.232</v>
          </cell>
          <cell r="BU65">
            <v>5501.232</v>
          </cell>
          <cell r="BV65">
            <v>5501.232</v>
          </cell>
          <cell r="BW65">
            <v>5501.232</v>
          </cell>
          <cell r="BX65">
            <v>5501.232</v>
          </cell>
          <cell r="BY65">
            <v>5501.232</v>
          </cell>
          <cell r="BZ65">
            <v>5501.232</v>
          </cell>
          <cell r="CA65">
            <v>5501.232</v>
          </cell>
          <cell r="CB65">
            <v>5501.232</v>
          </cell>
          <cell r="CC65">
            <v>5501.232</v>
          </cell>
        </row>
        <row r="69">
          <cell r="B69">
            <v>0</v>
          </cell>
          <cell r="C69">
            <v>0</v>
          </cell>
          <cell r="D69">
            <v>851.55599999999993</v>
          </cell>
          <cell r="E69">
            <v>1703.1119999999999</v>
          </cell>
          <cell r="F69">
            <v>2554.6679999999997</v>
          </cell>
          <cell r="G69">
            <v>2554.6679999999997</v>
          </cell>
          <cell r="H69">
            <v>2554.6679999999997</v>
          </cell>
          <cell r="I69">
            <v>2554.6679999999997</v>
          </cell>
          <cell r="J69">
            <v>2554.6679999999997</v>
          </cell>
          <cell r="K69">
            <v>2554.6679999999997</v>
          </cell>
          <cell r="L69">
            <v>2554.6679999999997</v>
          </cell>
          <cell r="M69">
            <v>2554.6679999999997</v>
          </cell>
          <cell r="N69">
            <v>2554.6679999999997</v>
          </cell>
          <cell r="O69">
            <v>2554.6679999999997</v>
          </cell>
          <cell r="P69">
            <v>2554.6679999999997</v>
          </cell>
          <cell r="Q69">
            <v>2554.6679999999997</v>
          </cell>
          <cell r="R69">
            <v>2554.6679999999997</v>
          </cell>
          <cell r="S69">
            <v>2554.6679999999997</v>
          </cell>
          <cell r="T69">
            <v>2554.6679999999997</v>
          </cell>
          <cell r="U69">
            <v>2554.6679999999997</v>
          </cell>
          <cell r="V69">
            <v>2554.6679999999997</v>
          </cell>
          <cell r="W69">
            <v>2554.6679999999997</v>
          </cell>
          <cell r="X69">
            <v>2554.6679999999997</v>
          </cell>
          <cell r="Y69">
            <v>2554.6679999999997</v>
          </cell>
          <cell r="Z69">
            <v>2554.6679999999997</v>
          </cell>
          <cell r="AA69">
            <v>2554.6679999999997</v>
          </cell>
          <cell r="AB69">
            <v>2554.6679999999997</v>
          </cell>
          <cell r="AC69">
            <v>2554.6679999999997</v>
          </cell>
          <cell r="AD69">
            <v>2554.6679999999997</v>
          </cell>
          <cell r="AE69">
            <v>2554.6679999999997</v>
          </cell>
          <cell r="AF69">
            <v>2554.6679999999997</v>
          </cell>
          <cell r="AG69">
            <v>2554.6679999999997</v>
          </cell>
          <cell r="AH69">
            <v>2554.6679999999997</v>
          </cell>
          <cell r="AI69">
            <v>2554.6679999999997</v>
          </cell>
          <cell r="AJ69">
            <v>2554.6679999999997</v>
          </cell>
          <cell r="AK69">
            <v>2554.6679999999997</v>
          </cell>
          <cell r="AL69">
            <v>2554.6679999999997</v>
          </cell>
          <cell r="AM69">
            <v>2554.6679999999997</v>
          </cell>
          <cell r="AN69">
            <v>2554.6679999999997</v>
          </cell>
          <cell r="AO69">
            <v>2554.6679999999997</v>
          </cell>
          <cell r="AP69">
            <v>2554.6679999999997</v>
          </cell>
          <cell r="AQ69">
            <v>2554.6679999999997</v>
          </cell>
          <cell r="AR69">
            <v>2554.6679999999997</v>
          </cell>
          <cell r="AS69">
            <v>2554.6679999999997</v>
          </cell>
          <cell r="AT69">
            <v>2554.6679999999997</v>
          </cell>
          <cell r="AU69">
            <v>2554.6679999999997</v>
          </cell>
          <cell r="AV69">
            <v>2554.6679999999997</v>
          </cell>
          <cell r="AW69">
            <v>2554.6679999999997</v>
          </cell>
          <cell r="AX69">
            <v>2554.6679999999997</v>
          </cell>
          <cell r="AY69">
            <v>2554.6679999999997</v>
          </cell>
          <cell r="AZ69">
            <v>2554.6679999999997</v>
          </cell>
          <cell r="BA69">
            <v>2554.6679999999997</v>
          </cell>
          <cell r="BB69">
            <v>2554.6679999999997</v>
          </cell>
          <cell r="BC69">
            <v>2554.6679999999997</v>
          </cell>
          <cell r="BD69">
            <v>2554.6679999999997</v>
          </cell>
          <cell r="BE69">
            <v>2554.6679999999997</v>
          </cell>
          <cell r="BF69">
            <v>2554.6679999999997</v>
          </cell>
          <cell r="BG69">
            <v>2554.6679999999997</v>
          </cell>
          <cell r="BH69">
            <v>2554.6679999999997</v>
          </cell>
          <cell r="BI69">
            <v>2554.6679999999997</v>
          </cell>
          <cell r="BJ69">
            <v>2554.6679999999997</v>
          </cell>
          <cell r="BK69">
            <v>2554.6679999999997</v>
          </cell>
          <cell r="BL69">
            <v>2554.6679999999997</v>
          </cell>
          <cell r="BM69">
            <v>2554.6679999999997</v>
          </cell>
          <cell r="BN69">
            <v>2554.6679999999997</v>
          </cell>
          <cell r="BO69">
            <v>2554.6679999999997</v>
          </cell>
          <cell r="BP69">
            <v>2554.6679999999997</v>
          </cell>
          <cell r="BQ69">
            <v>2554.6679999999997</v>
          </cell>
          <cell r="BR69">
            <v>2554.6679999999997</v>
          </cell>
          <cell r="BS69">
            <v>2554.6679999999997</v>
          </cell>
          <cell r="BT69">
            <v>2554.6679999999997</v>
          </cell>
          <cell r="BU69">
            <v>2554.6679999999997</v>
          </cell>
          <cell r="BV69">
            <v>2554.6679999999997</v>
          </cell>
          <cell r="BW69">
            <v>2554.6679999999997</v>
          </cell>
          <cell r="BX69">
            <v>2554.6679999999997</v>
          </cell>
          <cell r="BY69">
            <v>2554.6679999999997</v>
          </cell>
          <cell r="BZ69">
            <v>2554.6679999999997</v>
          </cell>
          <cell r="CA69">
            <v>2554.6679999999997</v>
          </cell>
          <cell r="CB69">
            <v>2554.6679999999997</v>
          </cell>
          <cell r="CC69">
            <v>2554.6679999999997</v>
          </cell>
        </row>
        <row r="73">
          <cell r="B73">
            <v>0</v>
          </cell>
          <cell r="C73">
            <v>0</v>
          </cell>
          <cell r="D73">
            <v>0</v>
          </cell>
          <cell r="E73">
            <v>0</v>
          </cell>
          <cell r="F73">
            <v>0</v>
          </cell>
          <cell r="G73">
            <v>0</v>
          </cell>
          <cell r="H73">
            <v>0</v>
          </cell>
          <cell r="I73">
            <v>0</v>
          </cell>
          <cell r="J73">
            <v>0</v>
          </cell>
          <cell r="K73">
            <v>0</v>
          </cell>
          <cell r="L73">
            <v>1909.596</v>
          </cell>
          <cell r="M73">
            <v>3819.192</v>
          </cell>
          <cell r="N73">
            <v>5728.7880000000005</v>
          </cell>
          <cell r="O73">
            <v>5728.7880000000005</v>
          </cell>
          <cell r="P73">
            <v>5728.7880000000005</v>
          </cell>
          <cell r="Q73">
            <v>5728.7880000000005</v>
          </cell>
          <cell r="R73">
            <v>5728.7880000000005</v>
          </cell>
          <cell r="S73">
            <v>5728.7880000000005</v>
          </cell>
          <cell r="T73">
            <v>5728.7880000000005</v>
          </cell>
          <cell r="U73">
            <v>5728.7880000000005</v>
          </cell>
          <cell r="V73">
            <v>5728.7880000000005</v>
          </cell>
          <cell r="W73">
            <v>5728.7880000000005</v>
          </cell>
          <cell r="X73">
            <v>5728.7880000000005</v>
          </cell>
          <cell r="Y73">
            <v>5728.7880000000005</v>
          </cell>
          <cell r="Z73">
            <v>5728.7880000000005</v>
          </cell>
          <cell r="AA73">
            <v>5728.7880000000005</v>
          </cell>
          <cell r="AB73">
            <v>5728.7880000000005</v>
          </cell>
          <cell r="AC73">
            <v>5728.7880000000005</v>
          </cell>
          <cell r="AD73">
            <v>5728.7880000000005</v>
          </cell>
          <cell r="AE73">
            <v>5728.7880000000005</v>
          </cell>
          <cell r="AF73">
            <v>5728.7880000000005</v>
          </cell>
          <cell r="AG73">
            <v>5728.7880000000005</v>
          </cell>
          <cell r="AH73">
            <v>5728.7880000000005</v>
          </cell>
          <cell r="AI73">
            <v>5728.7880000000005</v>
          </cell>
          <cell r="AJ73">
            <v>5728.7880000000005</v>
          </cell>
          <cell r="AK73">
            <v>5728.7880000000005</v>
          </cell>
          <cell r="AL73">
            <v>5728.7880000000005</v>
          </cell>
          <cell r="AM73">
            <v>5728.7880000000005</v>
          </cell>
          <cell r="AN73">
            <v>5728.7880000000005</v>
          </cell>
          <cell r="AO73">
            <v>5728.7880000000005</v>
          </cell>
          <cell r="AP73">
            <v>5728.7880000000005</v>
          </cell>
          <cell r="AQ73">
            <v>5728.7880000000005</v>
          </cell>
          <cell r="AR73">
            <v>5728.7880000000005</v>
          </cell>
          <cell r="AS73">
            <v>5728.7880000000005</v>
          </cell>
          <cell r="AT73">
            <v>5728.7880000000005</v>
          </cell>
          <cell r="AU73">
            <v>5728.7880000000005</v>
          </cell>
          <cell r="AV73">
            <v>5728.7880000000005</v>
          </cell>
          <cell r="AW73">
            <v>5728.7880000000005</v>
          </cell>
          <cell r="AX73">
            <v>5728.7880000000005</v>
          </cell>
          <cell r="AY73">
            <v>5728.7880000000005</v>
          </cell>
          <cell r="AZ73">
            <v>5728.7880000000005</v>
          </cell>
          <cell r="BA73">
            <v>5728.7880000000005</v>
          </cell>
          <cell r="BB73">
            <v>5728.7880000000005</v>
          </cell>
          <cell r="BC73">
            <v>5728.7880000000005</v>
          </cell>
          <cell r="BD73">
            <v>5728.7880000000005</v>
          </cell>
          <cell r="BE73">
            <v>5728.7880000000005</v>
          </cell>
          <cell r="BF73">
            <v>5728.7880000000005</v>
          </cell>
          <cell r="BG73">
            <v>5728.7880000000005</v>
          </cell>
          <cell r="BH73">
            <v>5728.7880000000005</v>
          </cell>
          <cell r="BI73">
            <v>5728.7880000000005</v>
          </cell>
          <cell r="BJ73">
            <v>5728.7880000000005</v>
          </cell>
          <cell r="BK73">
            <v>5728.7880000000005</v>
          </cell>
          <cell r="BL73">
            <v>5728.7880000000005</v>
          </cell>
          <cell r="BM73">
            <v>5728.7880000000005</v>
          </cell>
          <cell r="BN73">
            <v>5728.7880000000005</v>
          </cell>
          <cell r="BO73">
            <v>5728.7880000000005</v>
          </cell>
          <cell r="BP73">
            <v>5728.7880000000005</v>
          </cell>
          <cell r="BQ73">
            <v>5728.7880000000005</v>
          </cell>
          <cell r="BR73">
            <v>5728.7880000000005</v>
          </cell>
          <cell r="BS73">
            <v>5728.7880000000005</v>
          </cell>
          <cell r="BT73">
            <v>5728.7880000000005</v>
          </cell>
          <cell r="BU73">
            <v>5728.7880000000005</v>
          </cell>
          <cell r="BV73">
            <v>5728.7880000000005</v>
          </cell>
          <cell r="BW73">
            <v>5728.7880000000005</v>
          </cell>
          <cell r="BX73">
            <v>5728.7880000000005</v>
          </cell>
          <cell r="BY73">
            <v>5728.7880000000005</v>
          </cell>
          <cell r="BZ73">
            <v>5728.7880000000005</v>
          </cell>
          <cell r="CA73">
            <v>5728.7880000000005</v>
          </cell>
          <cell r="CB73">
            <v>5728.7880000000005</v>
          </cell>
          <cell r="CC73">
            <v>5728.7880000000005</v>
          </cell>
        </row>
        <row r="77">
          <cell r="B77">
            <v>0</v>
          </cell>
          <cell r="C77">
            <v>0</v>
          </cell>
          <cell r="D77">
            <v>2555.5679999999998</v>
          </cell>
          <cell r="E77">
            <v>5111.1359999999995</v>
          </cell>
          <cell r="F77">
            <v>5111.1359999999995</v>
          </cell>
          <cell r="G77">
            <v>5111.1359999999995</v>
          </cell>
          <cell r="H77">
            <v>5111.1359999999995</v>
          </cell>
          <cell r="I77">
            <v>5111.1359999999995</v>
          </cell>
          <cell r="J77">
            <v>5111.1359999999995</v>
          </cell>
          <cell r="K77">
            <v>5111.1359999999995</v>
          </cell>
          <cell r="L77">
            <v>5111.1359999999995</v>
          </cell>
          <cell r="M77">
            <v>5111.1359999999995</v>
          </cell>
          <cell r="N77">
            <v>5111.1359999999995</v>
          </cell>
          <cell r="O77">
            <v>5111.1359999999995</v>
          </cell>
          <cell r="P77">
            <v>5111.1359999999995</v>
          </cell>
          <cell r="Q77">
            <v>5111.1359999999995</v>
          </cell>
          <cell r="R77">
            <v>5111.1359999999995</v>
          </cell>
          <cell r="S77">
            <v>5111.1359999999995</v>
          </cell>
          <cell r="T77">
            <v>5111.1359999999995</v>
          </cell>
          <cell r="U77">
            <v>5111.1359999999995</v>
          </cell>
          <cell r="V77">
            <v>5111.1359999999995</v>
          </cell>
          <cell r="W77">
            <v>5111.1359999999995</v>
          </cell>
          <cell r="X77">
            <v>5111.1359999999995</v>
          </cell>
          <cell r="Y77">
            <v>5111.1359999999995</v>
          </cell>
          <cell r="Z77">
            <v>5111.1359999999995</v>
          </cell>
          <cell r="AA77">
            <v>5111.1359999999995</v>
          </cell>
          <cell r="AB77">
            <v>5111.1359999999995</v>
          </cell>
          <cell r="AC77">
            <v>5111.1359999999995</v>
          </cell>
          <cell r="AD77">
            <v>5111.1359999999995</v>
          </cell>
          <cell r="AE77">
            <v>5111.1359999999995</v>
          </cell>
          <cell r="AF77">
            <v>5111.1359999999995</v>
          </cell>
          <cell r="AG77">
            <v>5111.1359999999995</v>
          </cell>
          <cell r="AH77">
            <v>5111.1359999999995</v>
          </cell>
          <cell r="AI77">
            <v>5111.1359999999995</v>
          </cell>
          <cell r="AJ77">
            <v>5111.1359999999995</v>
          </cell>
          <cell r="AK77">
            <v>5111.1359999999995</v>
          </cell>
          <cell r="AL77">
            <v>5111.1359999999995</v>
          </cell>
          <cell r="AM77">
            <v>5111.1359999999995</v>
          </cell>
          <cell r="AN77">
            <v>5111.1359999999995</v>
          </cell>
          <cell r="AO77">
            <v>5111.1359999999995</v>
          </cell>
          <cell r="AP77">
            <v>5111.1359999999995</v>
          </cell>
          <cell r="AQ77">
            <v>5111.1359999999995</v>
          </cell>
          <cell r="AR77">
            <v>5111.1359999999995</v>
          </cell>
          <cell r="AS77">
            <v>5111.1359999999995</v>
          </cell>
          <cell r="AT77">
            <v>5111.1359999999995</v>
          </cell>
          <cell r="AU77">
            <v>5111.1359999999995</v>
          </cell>
          <cell r="AV77">
            <v>5111.1359999999995</v>
          </cell>
          <cell r="AW77">
            <v>5111.1359999999995</v>
          </cell>
          <cell r="AX77">
            <v>5111.1359999999995</v>
          </cell>
          <cell r="AY77">
            <v>5111.1359999999995</v>
          </cell>
          <cell r="AZ77">
            <v>5111.1359999999995</v>
          </cell>
          <cell r="BA77">
            <v>5111.1359999999995</v>
          </cell>
          <cell r="BB77">
            <v>5111.1359999999995</v>
          </cell>
          <cell r="BC77">
            <v>5111.1359999999995</v>
          </cell>
          <cell r="BD77">
            <v>5111.1359999999995</v>
          </cell>
          <cell r="BE77">
            <v>5111.1359999999995</v>
          </cell>
          <cell r="BF77">
            <v>5111.1359999999995</v>
          </cell>
          <cell r="BG77">
            <v>5111.1359999999995</v>
          </cell>
          <cell r="BH77">
            <v>5111.1359999999995</v>
          </cell>
          <cell r="BI77">
            <v>5111.1359999999995</v>
          </cell>
          <cell r="BJ77">
            <v>5111.1359999999995</v>
          </cell>
          <cell r="BK77">
            <v>5111.1359999999995</v>
          </cell>
          <cell r="BL77">
            <v>5111.1359999999995</v>
          </cell>
          <cell r="BM77">
            <v>5111.1359999999995</v>
          </cell>
          <cell r="BN77">
            <v>5111.1359999999995</v>
          </cell>
          <cell r="BO77">
            <v>5111.1359999999995</v>
          </cell>
          <cell r="BP77">
            <v>5111.1359999999995</v>
          </cell>
          <cell r="BQ77">
            <v>5111.1359999999995</v>
          </cell>
          <cell r="BR77">
            <v>5111.1359999999995</v>
          </cell>
          <cell r="BS77">
            <v>5111.1359999999995</v>
          </cell>
          <cell r="BT77">
            <v>5111.1359999999995</v>
          </cell>
          <cell r="BU77">
            <v>5111.1359999999995</v>
          </cell>
          <cell r="BV77">
            <v>5111.1359999999995</v>
          </cell>
          <cell r="BW77">
            <v>5111.1359999999995</v>
          </cell>
          <cell r="BX77">
            <v>5111.1359999999995</v>
          </cell>
          <cell r="BY77">
            <v>5111.1359999999995</v>
          </cell>
          <cell r="BZ77">
            <v>5111.1359999999995</v>
          </cell>
          <cell r="CA77">
            <v>5111.1359999999995</v>
          </cell>
          <cell r="CB77">
            <v>5111.1359999999995</v>
          </cell>
          <cell r="CC77">
            <v>5111.1359999999995</v>
          </cell>
        </row>
        <row r="81">
          <cell r="B81">
            <v>0</v>
          </cell>
          <cell r="C81">
            <v>0</v>
          </cell>
          <cell r="D81">
            <v>2160.864</v>
          </cell>
          <cell r="E81">
            <v>4321.7280000000001</v>
          </cell>
          <cell r="F81">
            <v>4321.7280000000001</v>
          </cell>
          <cell r="G81">
            <v>4321.7280000000001</v>
          </cell>
          <cell r="H81">
            <v>4321.7280000000001</v>
          </cell>
          <cell r="I81">
            <v>4321.7280000000001</v>
          </cell>
          <cell r="J81">
            <v>4321.7280000000001</v>
          </cell>
          <cell r="K81">
            <v>4321.7280000000001</v>
          </cell>
          <cell r="L81">
            <v>4321.7280000000001</v>
          </cell>
          <cell r="M81">
            <v>4321.7280000000001</v>
          </cell>
          <cell r="N81">
            <v>4321.7280000000001</v>
          </cell>
          <cell r="O81">
            <v>4321.7280000000001</v>
          </cell>
          <cell r="P81">
            <v>4321.7280000000001</v>
          </cell>
          <cell r="Q81">
            <v>4321.7280000000001</v>
          </cell>
          <cell r="R81">
            <v>4321.7280000000001</v>
          </cell>
          <cell r="S81">
            <v>4321.7280000000001</v>
          </cell>
          <cell r="T81">
            <v>4321.7280000000001</v>
          </cell>
          <cell r="U81">
            <v>4321.7280000000001</v>
          </cell>
          <cell r="V81">
            <v>4321.7280000000001</v>
          </cell>
          <cell r="W81">
            <v>4321.7280000000001</v>
          </cell>
          <cell r="X81">
            <v>4321.7280000000001</v>
          </cell>
          <cell r="Y81">
            <v>4321.7280000000001</v>
          </cell>
          <cell r="Z81">
            <v>4321.7280000000001</v>
          </cell>
          <cell r="AA81">
            <v>4321.7280000000001</v>
          </cell>
          <cell r="AB81">
            <v>4321.7280000000001</v>
          </cell>
          <cell r="AC81">
            <v>4321.7280000000001</v>
          </cell>
          <cell r="AD81">
            <v>4321.7280000000001</v>
          </cell>
          <cell r="AE81">
            <v>4321.7280000000001</v>
          </cell>
          <cell r="AF81">
            <v>4321.7280000000001</v>
          </cell>
          <cell r="AG81">
            <v>4321.7280000000001</v>
          </cell>
          <cell r="AH81">
            <v>4321.7280000000001</v>
          </cell>
          <cell r="AI81">
            <v>4321.7280000000001</v>
          </cell>
          <cell r="AJ81">
            <v>4321.7280000000001</v>
          </cell>
          <cell r="AK81">
            <v>4321.7280000000001</v>
          </cell>
          <cell r="AL81">
            <v>4321.7280000000001</v>
          </cell>
          <cell r="AM81">
            <v>4321.7280000000001</v>
          </cell>
          <cell r="AN81">
            <v>4321.7280000000001</v>
          </cell>
          <cell r="AO81">
            <v>4321.7280000000001</v>
          </cell>
          <cell r="AP81">
            <v>4321.7280000000001</v>
          </cell>
          <cell r="AQ81">
            <v>4321.7280000000001</v>
          </cell>
          <cell r="AR81">
            <v>4321.7280000000001</v>
          </cell>
          <cell r="AS81">
            <v>4321.7280000000001</v>
          </cell>
          <cell r="AT81">
            <v>4321.7280000000001</v>
          </cell>
          <cell r="AU81">
            <v>4321.7280000000001</v>
          </cell>
          <cell r="AV81">
            <v>4321.7280000000001</v>
          </cell>
          <cell r="AW81">
            <v>4321.7280000000001</v>
          </cell>
          <cell r="AX81">
            <v>4321.7280000000001</v>
          </cell>
          <cell r="AY81">
            <v>4321.7280000000001</v>
          </cell>
          <cell r="AZ81">
            <v>4321.7280000000001</v>
          </cell>
          <cell r="BA81">
            <v>4321.7280000000001</v>
          </cell>
          <cell r="BB81">
            <v>4321.7280000000001</v>
          </cell>
          <cell r="BC81">
            <v>4321.7280000000001</v>
          </cell>
          <cell r="BD81">
            <v>4321.7280000000001</v>
          </cell>
          <cell r="BE81">
            <v>4321.7280000000001</v>
          </cell>
          <cell r="BF81">
            <v>4321.7280000000001</v>
          </cell>
          <cell r="BG81">
            <v>4321.7280000000001</v>
          </cell>
          <cell r="BH81">
            <v>4321.7280000000001</v>
          </cell>
          <cell r="BI81">
            <v>4321.7280000000001</v>
          </cell>
          <cell r="BJ81">
            <v>4321.7280000000001</v>
          </cell>
          <cell r="BK81">
            <v>4321.7280000000001</v>
          </cell>
          <cell r="BL81">
            <v>4321.7280000000001</v>
          </cell>
          <cell r="BM81">
            <v>4321.7280000000001</v>
          </cell>
          <cell r="BN81">
            <v>4321.7280000000001</v>
          </cell>
          <cell r="BO81">
            <v>4321.7280000000001</v>
          </cell>
          <cell r="BP81">
            <v>4321.7280000000001</v>
          </cell>
          <cell r="BQ81">
            <v>4321.7280000000001</v>
          </cell>
          <cell r="BR81">
            <v>4321.7280000000001</v>
          </cell>
          <cell r="BS81">
            <v>4321.7280000000001</v>
          </cell>
          <cell r="BT81">
            <v>4321.7280000000001</v>
          </cell>
          <cell r="BU81">
            <v>4321.7280000000001</v>
          </cell>
          <cell r="BV81">
            <v>4321.7280000000001</v>
          </cell>
          <cell r="BW81">
            <v>4321.7280000000001</v>
          </cell>
          <cell r="BX81">
            <v>4321.7280000000001</v>
          </cell>
          <cell r="BY81">
            <v>4321.7280000000001</v>
          </cell>
          <cell r="BZ81">
            <v>4321.7280000000001</v>
          </cell>
          <cell r="CA81">
            <v>4321.7280000000001</v>
          </cell>
          <cell r="CB81">
            <v>4321.7280000000001</v>
          </cell>
          <cell r="CC81">
            <v>4321.7280000000001</v>
          </cell>
        </row>
        <row r="85">
          <cell r="B85">
            <v>48.698016314991719</v>
          </cell>
          <cell r="C85">
            <v>415.67194431884468</v>
          </cell>
          <cell r="D85">
            <v>415.67194431884468</v>
          </cell>
          <cell r="E85">
            <v>415.67194431884468</v>
          </cell>
          <cell r="F85">
            <v>415.67194431884468</v>
          </cell>
          <cell r="G85">
            <v>415.67194431884468</v>
          </cell>
          <cell r="H85">
            <v>415.67194431884468</v>
          </cell>
          <cell r="I85">
            <v>415.67194431884468</v>
          </cell>
          <cell r="J85">
            <v>415.67194431884468</v>
          </cell>
          <cell r="K85">
            <v>415.67194431884468</v>
          </cell>
          <cell r="L85">
            <v>415.67194431884468</v>
          </cell>
          <cell r="M85">
            <v>415.67194431884468</v>
          </cell>
          <cell r="N85">
            <v>415.67194431884468</v>
          </cell>
          <cell r="O85">
            <v>415.67194431884468</v>
          </cell>
          <cell r="P85">
            <v>415.67194431884468</v>
          </cell>
          <cell r="Q85">
            <v>415.67194431884468</v>
          </cell>
          <cell r="R85">
            <v>415.67194431884468</v>
          </cell>
          <cell r="S85">
            <v>415.67194431884468</v>
          </cell>
          <cell r="T85">
            <v>415.67194431884468</v>
          </cell>
          <cell r="U85">
            <v>415.67194431884468</v>
          </cell>
          <cell r="V85">
            <v>415.67194431884468</v>
          </cell>
          <cell r="W85">
            <v>415.67194431884468</v>
          </cell>
          <cell r="X85">
            <v>415.67194431884468</v>
          </cell>
          <cell r="Y85">
            <v>415.67194431884468</v>
          </cell>
          <cell r="Z85">
            <v>415.67194431884468</v>
          </cell>
          <cell r="AA85">
            <v>415.67194431884468</v>
          </cell>
          <cell r="AB85">
            <v>415.67194431884468</v>
          </cell>
          <cell r="AC85">
            <v>415.67194431884468</v>
          </cell>
          <cell r="AD85">
            <v>415.67194431884468</v>
          </cell>
          <cell r="AE85">
            <v>415.67194431884468</v>
          </cell>
          <cell r="AF85">
            <v>415.67194431884468</v>
          </cell>
          <cell r="AG85">
            <v>415.67194431884468</v>
          </cell>
          <cell r="AH85">
            <v>415.67194431884468</v>
          </cell>
          <cell r="AI85">
            <v>415.67194431884468</v>
          </cell>
          <cell r="AJ85">
            <v>415.67194431884468</v>
          </cell>
          <cell r="AK85">
            <v>415.67194431884468</v>
          </cell>
          <cell r="AL85">
            <v>415.67194431884468</v>
          </cell>
          <cell r="AM85">
            <v>415.67194431884468</v>
          </cell>
          <cell r="AN85">
            <v>415.67194431884468</v>
          </cell>
          <cell r="AO85">
            <v>415.67194431884468</v>
          </cell>
          <cell r="AP85">
            <v>415.67194431884468</v>
          </cell>
          <cell r="AQ85">
            <v>415.67194431884468</v>
          </cell>
          <cell r="AR85">
            <v>415.67194431884468</v>
          </cell>
          <cell r="AS85">
            <v>415.67194431884468</v>
          </cell>
          <cell r="AT85">
            <v>415.67194431884468</v>
          </cell>
          <cell r="AU85">
            <v>415.67194431884468</v>
          </cell>
          <cell r="AV85">
            <v>415.67194431884468</v>
          </cell>
          <cell r="AW85">
            <v>415.67194431884468</v>
          </cell>
          <cell r="AX85">
            <v>415.67194431884468</v>
          </cell>
          <cell r="AY85">
            <v>415.67194431884468</v>
          </cell>
          <cell r="AZ85">
            <v>415.67194431884468</v>
          </cell>
          <cell r="BA85">
            <v>415.67194431884468</v>
          </cell>
          <cell r="BB85">
            <v>415.67194431884468</v>
          </cell>
          <cell r="BC85">
            <v>415.67194431884468</v>
          </cell>
          <cell r="BD85">
            <v>415.67194431884468</v>
          </cell>
          <cell r="BE85">
            <v>415.67194431884468</v>
          </cell>
          <cell r="BF85">
            <v>415.67194431884468</v>
          </cell>
          <cell r="BG85">
            <v>415.67194431884468</v>
          </cell>
          <cell r="BH85">
            <v>415.67194431884468</v>
          </cell>
          <cell r="BI85">
            <v>415.67194431884468</v>
          </cell>
          <cell r="BJ85">
            <v>415.67194431884468</v>
          </cell>
          <cell r="BK85">
            <v>415.67194431884468</v>
          </cell>
          <cell r="BL85">
            <v>415.67194431884468</v>
          </cell>
          <cell r="BM85">
            <v>415.67194431884468</v>
          </cell>
          <cell r="BN85">
            <v>415.67194431884468</v>
          </cell>
          <cell r="BO85">
            <v>415.67194431884468</v>
          </cell>
          <cell r="BP85">
            <v>415.67194431884468</v>
          </cell>
          <cell r="BQ85">
            <v>415.67194431884468</v>
          </cell>
          <cell r="BR85">
            <v>415.67194431884468</v>
          </cell>
          <cell r="BS85">
            <v>415.67194431884468</v>
          </cell>
          <cell r="BT85">
            <v>415.67194431884468</v>
          </cell>
          <cell r="BU85">
            <v>415.67194431884468</v>
          </cell>
          <cell r="BV85">
            <v>415.67194431884468</v>
          </cell>
          <cell r="BW85">
            <v>415.67194431884468</v>
          </cell>
          <cell r="BX85">
            <v>415.67194431884468</v>
          </cell>
          <cell r="BY85">
            <v>415.67194431884468</v>
          </cell>
          <cell r="BZ85">
            <v>415.67194431884468</v>
          </cell>
          <cell r="CA85">
            <v>415.67194431884468</v>
          </cell>
          <cell r="CB85">
            <v>415.67194431884468</v>
          </cell>
          <cell r="CC85">
            <v>415.67194431884468</v>
          </cell>
        </row>
        <row r="89">
          <cell r="B89">
            <v>35.025380249994427</v>
          </cell>
          <cell r="C89">
            <v>293.25974317547229</v>
          </cell>
          <cell r="D89">
            <v>293.25974317547229</v>
          </cell>
          <cell r="E89">
            <v>293.25974317547229</v>
          </cell>
          <cell r="F89">
            <v>293.25974317547229</v>
          </cell>
          <cell r="G89">
            <v>293.25974317547229</v>
          </cell>
          <cell r="H89">
            <v>293.25974317547229</v>
          </cell>
          <cell r="I89">
            <v>293.25974317547229</v>
          </cell>
          <cell r="J89">
            <v>293.25974317547229</v>
          </cell>
          <cell r="K89">
            <v>293.25974317547229</v>
          </cell>
          <cell r="L89">
            <v>293.25974317547229</v>
          </cell>
          <cell r="M89">
            <v>293.25974317547229</v>
          </cell>
          <cell r="N89">
            <v>293.25974317547229</v>
          </cell>
          <cell r="O89">
            <v>293.25974317547229</v>
          </cell>
          <cell r="P89">
            <v>293.25974317547229</v>
          </cell>
          <cell r="Q89">
            <v>293.25974317547229</v>
          </cell>
          <cell r="R89">
            <v>293.25974317547229</v>
          </cell>
          <cell r="S89">
            <v>293.25974317547229</v>
          </cell>
          <cell r="T89">
            <v>293.25974317547229</v>
          </cell>
          <cell r="U89">
            <v>293.25974317547229</v>
          </cell>
          <cell r="V89">
            <v>293.25974317547229</v>
          </cell>
          <cell r="W89">
            <v>293.25974317547229</v>
          </cell>
          <cell r="X89">
            <v>293.25974317547229</v>
          </cell>
          <cell r="Y89">
            <v>293.25974317547229</v>
          </cell>
          <cell r="Z89">
            <v>293.25974317547229</v>
          </cell>
          <cell r="AA89">
            <v>293.25974317547229</v>
          </cell>
          <cell r="AB89">
            <v>293.25974317547229</v>
          </cell>
          <cell r="AC89">
            <v>293.25974317547229</v>
          </cell>
          <cell r="AD89">
            <v>293.25974317547229</v>
          </cell>
          <cell r="AE89">
            <v>293.25974317547229</v>
          </cell>
          <cell r="AF89">
            <v>293.25974317547229</v>
          </cell>
          <cell r="AG89">
            <v>293.25974317547229</v>
          </cell>
          <cell r="AH89">
            <v>293.25974317547229</v>
          </cell>
          <cell r="AI89">
            <v>293.25974317547229</v>
          </cell>
          <cell r="AJ89">
            <v>293.25974317547229</v>
          </cell>
          <cell r="AK89">
            <v>293.25974317547229</v>
          </cell>
          <cell r="AL89">
            <v>293.25974317547229</v>
          </cell>
          <cell r="AM89">
            <v>293.25974317547229</v>
          </cell>
          <cell r="AN89">
            <v>293.25974317547229</v>
          </cell>
          <cell r="AO89">
            <v>293.25974317547229</v>
          </cell>
          <cell r="AP89">
            <v>293.25974317547229</v>
          </cell>
          <cell r="AQ89">
            <v>293.25974317547229</v>
          </cell>
          <cell r="AR89">
            <v>293.25974317547229</v>
          </cell>
          <cell r="AS89">
            <v>293.25974317547229</v>
          </cell>
          <cell r="AT89">
            <v>293.25974317547229</v>
          </cell>
          <cell r="AU89">
            <v>293.25974317547229</v>
          </cell>
          <cell r="AV89">
            <v>293.25974317547229</v>
          </cell>
          <cell r="AW89">
            <v>293.25974317547229</v>
          </cell>
          <cell r="AX89">
            <v>293.25974317547229</v>
          </cell>
          <cell r="AY89">
            <v>293.25974317547229</v>
          </cell>
          <cell r="AZ89">
            <v>293.25974317547229</v>
          </cell>
          <cell r="BA89">
            <v>293.25974317547229</v>
          </cell>
          <cell r="BB89">
            <v>293.25974317547229</v>
          </cell>
          <cell r="BC89">
            <v>293.25974317547229</v>
          </cell>
          <cell r="BD89">
            <v>293.25974317547229</v>
          </cell>
          <cell r="BE89">
            <v>293.25974317547229</v>
          </cell>
          <cell r="BF89">
            <v>293.25974317547229</v>
          </cell>
          <cell r="BG89">
            <v>293.25974317547229</v>
          </cell>
          <cell r="BH89">
            <v>293.25974317547229</v>
          </cell>
          <cell r="BI89">
            <v>293.25974317547229</v>
          </cell>
          <cell r="BJ89">
            <v>293.25974317547229</v>
          </cell>
          <cell r="BK89">
            <v>293.25974317547229</v>
          </cell>
          <cell r="BL89">
            <v>293.25974317547229</v>
          </cell>
          <cell r="BM89">
            <v>293.25974317547229</v>
          </cell>
          <cell r="BN89">
            <v>293.25974317547229</v>
          </cell>
          <cell r="BO89">
            <v>293.25974317547229</v>
          </cell>
          <cell r="BP89">
            <v>293.25974317547229</v>
          </cell>
          <cell r="BQ89">
            <v>293.25974317547229</v>
          </cell>
          <cell r="BR89">
            <v>293.25974317547229</v>
          </cell>
          <cell r="BS89">
            <v>293.25974317547229</v>
          </cell>
          <cell r="BT89">
            <v>293.25974317547229</v>
          </cell>
          <cell r="BU89">
            <v>293.25974317547229</v>
          </cell>
          <cell r="BV89">
            <v>293.25974317547229</v>
          </cell>
          <cell r="BW89">
            <v>293.25974317547229</v>
          </cell>
          <cell r="BX89">
            <v>293.25974317547229</v>
          </cell>
          <cell r="BY89">
            <v>293.25974317547229</v>
          </cell>
          <cell r="BZ89">
            <v>293.25974317547229</v>
          </cell>
          <cell r="CA89">
            <v>293.25974317547229</v>
          </cell>
          <cell r="CB89">
            <v>293.25974317547229</v>
          </cell>
          <cell r="CC89">
            <v>293.25974317547229</v>
          </cell>
        </row>
      </sheetData>
      <sheetData sheetId="9">
        <row r="4">
          <cell r="F4">
            <v>-3.415305</v>
          </cell>
          <cell r="G4">
            <v>-10.245915</v>
          </cell>
          <cell r="H4">
            <v>-17.076525</v>
          </cell>
          <cell r="I4">
            <v>-23.907134999999997</v>
          </cell>
          <cell r="J4">
            <v>-30.737745</v>
          </cell>
          <cell r="K4">
            <v>-34.153049999999993</v>
          </cell>
        </row>
        <row r="11">
          <cell r="F11">
            <v>650</v>
          </cell>
        </row>
        <row r="12">
          <cell r="F12">
            <v>106</v>
          </cell>
          <cell r="G12">
            <v>212</v>
          </cell>
          <cell r="H12">
            <v>212</v>
          </cell>
          <cell r="I12">
            <v>212</v>
          </cell>
          <cell r="J12">
            <v>212</v>
          </cell>
          <cell r="K12">
            <v>106</v>
          </cell>
        </row>
        <row r="13">
          <cell r="F13">
            <v>130</v>
          </cell>
          <cell r="G13">
            <v>259</v>
          </cell>
        </row>
        <row r="17">
          <cell r="F17">
            <v>-6.8306100000000001</v>
          </cell>
          <cell r="G17">
            <v>-20.49183</v>
          </cell>
          <cell r="H17">
            <v>-34.15305</v>
          </cell>
          <cell r="I17">
            <v>-47.814269999999993</v>
          </cell>
          <cell r="J17">
            <v>-61.475490000000001</v>
          </cell>
          <cell r="K17">
            <v>-68.306099999999986</v>
          </cell>
        </row>
        <row r="24">
          <cell r="F24">
            <v>1800</v>
          </cell>
        </row>
        <row r="25">
          <cell r="F25">
            <v>327</v>
          </cell>
          <cell r="G25">
            <v>654</v>
          </cell>
          <cell r="H25">
            <v>654</v>
          </cell>
          <cell r="I25">
            <v>654</v>
          </cell>
          <cell r="J25">
            <v>654</v>
          </cell>
          <cell r="K25">
            <v>327</v>
          </cell>
        </row>
        <row r="26">
          <cell r="F26">
            <v>400</v>
          </cell>
          <cell r="G26">
            <v>800</v>
          </cell>
        </row>
        <row r="35">
          <cell r="F35">
            <v>-17.076524999999997</v>
          </cell>
          <cell r="G35">
            <v>-51.22957499999999</v>
          </cell>
          <cell r="H35">
            <v>-85.38262499999999</v>
          </cell>
          <cell r="I35">
            <v>-119.535675</v>
          </cell>
          <cell r="J35">
            <v>-153.68872499999998</v>
          </cell>
          <cell r="K35">
            <v>-170.76525000000001</v>
          </cell>
        </row>
        <row r="38">
          <cell r="F38">
            <v>500</v>
          </cell>
          <cell r="G38">
            <v>500</v>
          </cell>
          <cell r="H38">
            <v>300</v>
          </cell>
        </row>
        <row r="39">
          <cell r="F39">
            <v>0</v>
          </cell>
          <cell r="G39">
            <v>55</v>
          </cell>
          <cell r="H39">
            <v>110</v>
          </cell>
          <cell r="I39">
            <v>165</v>
          </cell>
          <cell r="J39">
            <v>165</v>
          </cell>
          <cell r="K39">
            <v>82</v>
          </cell>
        </row>
        <row r="40">
          <cell r="F40">
            <v>0</v>
          </cell>
          <cell r="G40">
            <v>167</v>
          </cell>
          <cell r="H40">
            <v>234</v>
          </cell>
          <cell r="I40">
            <v>301</v>
          </cell>
          <cell r="J40">
            <v>301</v>
          </cell>
        </row>
        <row r="42">
          <cell r="F42">
            <v>-6.8306100000000001</v>
          </cell>
          <cell r="G42">
            <v>-20.49183</v>
          </cell>
          <cell r="H42">
            <v>-34.15305</v>
          </cell>
          <cell r="I42">
            <v>-47.814269999999993</v>
          </cell>
          <cell r="J42">
            <v>-61.475490000000001</v>
          </cell>
        </row>
        <row r="51">
          <cell r="F51">
            <v>4000</v>
          </cell>
          <cell r="G51">
            <v>4000</v>
          </cell>
          <cell r="H51">
            <v>4000</v>
          </cell>
          <cell r="I51">
            <v>4000</v>
          </cell>
          <cell r="J51">
            <v>4000</v>
          </cell>
        </row>
        <row r="53">
          <cell r="F53">
            <v>-6.8306099999999992</v>
          </cell>
          <cell r="G53">
            <v>-20.491829999999997</v>
          </cell>
          <cell r="H53">
            <v>-34.153049999999993</v>
          </cell>
          <cell r="I53">
            <v>-47.814269999999993</v>
          </cell>
          <cell r="J53">
            <v>-61.475489999999994</v>
          </cell>
          <cell r="K53">
            <v>-68.306099999999986</v>
          </cell>
        </row>
        <row r="57">
          <cell r="F57">
            <v>9000</v>
          </cell>
          <cell r="G57">
            <v>9000</v>
          </cell>
          <cell r="H57">
            <v>9000</v>
          </cell>
          <cell r="I57">
            <v>9000</v>
          </cell>
          <cell r="J57">
            <v>9000</v>
          </cell>
        </row>
        <row r="58">
          <cell r="F58">
            <v>0.8</v>
          </cell>
          <cell r="G58">
            <v>1.6</v>
          </cell>
          <cell r="H58">
            <v>2.4000000000000004</v>
          </cell>
          <cell r="I58">
            <v>3.2</v>
          </cell>
          <cell r="J58">
            <v>4</v>
          </cell>
        </row>
        <row r="59">
          <cell r="F59">
            <v>-13.661219999999998</v>
          </cell>
          <cell r="G59">
            <v>-40.983659999999993</v>
          </cell>
          <cell r="H59">
            <v>-68.306099999999986</v>
          </cell>
          <cell r="I59">
            <v>-95.628539999999987</v>
          </cell>
          <cell r="J59">
            <v>-122.95097999999999</v>
          </cell>
          <cell r="K59">
            <v>-136.61219999999997</v>
          </cell>
        </row>
        <row r="62">
          <cell r="F62">
            <v>26000</v>
          </cell>
          <cell r="G62">
            <v>26000</v>
          </cell>
          <cell r="H62">
            <v>26000</v>
          </cell>
          <cell r="I62">
            <v>26000</v>
          </cell>
          <cell r="J62">
            <v>26000</v>
          </cell>
        </row>
        <row r="63">
          <cell r="F63">
            <v>1.8</v>
          </cell>
          <cell r="G63">
            <v>3.6</v>
          </cell>
          <cell r="H63">
            <v>5.4</v>
          </cell>
          <cell r="I63">
            <v>7.2</v>
          </cell>
          <cell r="J63">
            <v>9</v>
          </cell>
        </row>
        <row r="64">
          <cell r="F64">
            <v>-30.737745</v>
          </cell>
          <cell r="G64">
            <v>-92.213234999999997</v>
          </cell>
          <cell r="H64">
            <v>-153.68872500000001</v>
          </cell>
          <cell r="I64">
            <v>-215.16421500000001</v>
          </cell>
          <cell r="J64">
            <v>-276.63970499999999</v>
          </cell>
          <cell r="K64">
            <v>-307.37744999999995</v>
          </cell>
        </row>
        <row r="67">
          <cell r="F67">
            <v>1900</v>
          </cell>
          <cell r="G67">
            <v>1900</v>
          </cell>
        </row>
        <row r="68">
          <cell r="F68">
            <v>90</v>
          </cell>
          <cell r="G68">
            <v>180</v>
          </cell>
          <cell r="H68">
            <v>180</v>
          </cell>
          <cell r="I68">
            <v>180</v>
          </cell>
          <cell r="J68">
            <v>180</v>
          </cell>
          <cell r="K68">
            <v>90</v>
          </cell>
        </row>
        <row r="69">
          <cell r="F69">
            <v>140</v>
          </cell>
          <cell r="G69">
            <v>280</v>
          </cell>
          <cell r="H69">
            <v>280</v>
          </cell>
          <cell r="I69">
            <v>280</v>
          </cell>
          <cell r="J69">
            <v>280</v>
          </cell>
          <cell r="K69">
            <v>280</v>
          </cell>
        </row>
        <row r="73">
          <cell r="F73">
            <v>-6.8306100000000001</v>
          </cell>
          <cell r="G73">
            <v>-20.49183</v>
          </cell>
          <cell r="H73">
            <v>-34.15305</v>
          </cell>
          <cell r="I73">
            <v>-47.814269999999993</v>
          </cell>
          <cell r="J73">
            <v>-61.475490000000001</v>
          </cell>
          <cell r="K73">
            <v>-68.306099999999986</v>
          </cell>
        </row>
        <row r="77">
          <cell r="F77">
            <v>2000</v>
          </cell>
          <cell r="G77">
            <v>475</v>
          </cell>
          <cell r="H77">
            <v>475</v>
          </cell>
          <cell r="I77">
            <v>475</v>
          </cell>
          <cell r="J77">
            <v>475</v>
          </cell>
        </row>
        <row r="78">
          <cell r="F78">
            <v>0</v>
          </cell>
          <cell r="G78">
            <v>1025</v>
          </cell>
          <cell r="H78">
            <v>1025</v>
          </cell>
          <cell r="I78">
            <v>1025</v>
          </cell>
          <cell r="J78">
            <v>1025</v>
          </cell>
        </row>
        <row r="81">
          <cell r="F81">
            <v>-6.8306100000000001</v>
          </cell>
          <cell r="G81">
            <v>-20.49183</v>
          </cell>
          <cell r="H81">
            <v>-34.15305</v>
          </cell>
          <cell r="I81">
            <v>-47.814269999999993</v>
          </cell>
          <cell r="J81">
            <v>-61.475490000000001</v>
          </cell>
          <cell r="K81">
            <v>-68.306099999999986</v>
          </cell>
        </row>
        <row r="89">
          <cell r="F89">
            <v>1450</v>
          </cell>
          <cell r="G89">
            <v>1450</v>
          </cell>
          <cell r="H89">
            <v>1450</v>
          </cell>
          <cell r="I89">
            <v>1450</v>
          </cell>
          <cell r="J89">
            <v>0</v>
          </cell>
        </row>
        <row r="90">
          <cell r="F90">
            <v>0</v>
          </cell>
          <cell r="G90">
            <v>100</v>
          </cell>
          <cell r="H90">
            <v>200</v>
          </cell>
          <cell r="I90">
            <v>300</v>
          </cell>
          <cell r="J90">
            <v>400</v>
          </cell>
        </row>
        <row r="92">
          <cell r="J92">
            <v>2</v>
          </cell>
        </row>
        <row r="93">
          <cell r="F93">
            <v>-6.8306100000000001</v>
          </cell>
          <cell r="G93">
            <v>-20.49183</v>
          </cell>
          <cell r="H93">
            <v>-34.15305</v>
          </cell>
          <cell r="I93">
            <v>-47.814269999999993</v>
          </cell>
          <cell r="J93">
            <v>-61.475490000000001</v>
          </cell>
          <cell r="K93">
            <v>-68.306099999999986</v>
          </cell>
        </row>
        <row r="109">
          <cell r="H109">
            <v>50937.333333333336</v>
          </cell>
          <cell r="I109">
            <v>50937.333333333336</v>
          </cell>
          <cell r="J109">
            <v>50937.333333333336</v>
          </cell>
        </row>
        <row r="130">
          <cell r="H130">
            <v>23654.333333333332</v>
          </cell>
          <cell r="I130">
            <v>23654.333333333332</v>
          </cell>
          <cell r="J130">
            <v>23654.333333333332</v>
          </cell>
        </row>
        <row r="150">
          <cell r="F150">
            <v>53044.333333333336</v>
          </cell>
          <cell r="G150">
            <v>53044.333333333336</v>
          </cell>
          <cell r="H150">
            <v>53044.333333333336</v>
          </cell>
        </row>
        <row r="151">
          <cell r="I151">
            <v>516.06487768401928</v>
          </cell>
        </row>
        <row r="152">
          <cell r="I152">
            <v>2792.210995425778</v>
          </cell>
        </row>
        <row r="173">
          <cell r="H173">
            <v>70988</v>
          </cell>
          <cell r="I173">
            <v>70988</v>
          </cell>
        </row>
        <row r="174">
          <cell r="J174">
            <v>623.18420614185766</v>
          </cell>
        </row>
        <row r="175">
          <cell r="J175">
            <v>3128.168484927935</v>
          </cell>
        </row>
        <row r="199">
          <cell r="H199">
            <v>60024</v>
          </cell>
          <cell r="I199">
            <v>60024</v>
          </cell>
        </row>
        <row r="200">
          <cell r="J200">
            <v>1040.6669096278056</v>
          </cell>
        </row>
        <row r="201">
          <cell r="J201">
            <v>2079.8744237993774</v>
          </cell>
        </row>
        <row r="223">
          <cell r="F223">
            <v>514.54995437492335</v>
          </cell>
          <cell r="G223">
            <v>3877.4971179480235</v>
          </cell>
        </row>
        <row r="224">
          <cell r="H224">
            <v>87.2</v>
          </cell>
        </row>
        <row r="227">
          <cell r="F227">
            <v>323.62276666658988</v>
          </cell>
          <cell r="G227">
            <v>2438.7259864332027</v>
          </cell>
        </row>
        <row r="228">
          <cell r="H228">
            <v>54.825503999999995</v>
          </cell>
        </row>
        <row r="231">
          <cell r="F231">
            <v>514.54995437492335</v>
          </cell>
          <cell r="G231">
            <v>3877.4971179480235</v>
          </cell>
        </row>
        <row r="232">
          <cell r="H232">
            <v>87.2</v>
          </cell>
        </row>
        <row r="239">
          <cell r="F239">
            <v>680.53515645825667</v>
          </cell>
          <cell r="G239">
            <v>5128.3127816709275</v>
          </cell>
        </row>
        <row r="240">
          <cell r="H240">
            <v>115.3</v>
          </cell>
        </row>
        <row r="243">
          <cell r="F243">
            <v>292.39207270825523</v>
          </cell>
          <cell r="G243">
            <v>2044.8639662590128</v>
          </cell>
        </row>
        <row r="244">
          <cell r="H244">
            <v>50.1</v>
          </cell>
        </row>
      </sheetData>
      <sheetData sheetId="10">
        <row r="6">
          <cell r="J6">
            <v>4.5829742460232188</v>
          </cell>
          <cell r="K6">
            <v>4.659357150123606</v>
          </cell>
          <cell r="L6">
            <v>4.7357400542239922</v>
          </cell>
          <cell r="M6">
            <v>4.8121229583243794</v>
          </cell>
          <cell r="N6">
            <v>4.8885058624247657</v>
          </cell>
          <cell r="O6">
            <v>4.9648887665251538</v>
          </cell>
          <cell r="P6">
            <v>5.0412716706255409</v>
          </cell>
          <cell r="Q6">
            <v>5.1176545747259272</v>
          </cell>
          <cell r="R6">
            <v>5.1940374788263144</v>
          </cell>
          <cell r="S6">
            <v>5.2704203829267016</v>
          </cell>
          <cell r="T6">
            <v>5.346803287027087</v>
          </cell>
          <cell r="U6">
            <v>5.8432921636796031</v>
          </cell>
          <cell r="V6">
            <v>6.3397810403321193</v>
          </cell>
          <cell r="W6">
            <v>6.8362699169846337</v>
          </cell>
          <cell r="X6">
            <v>7.332758793637149</v>
          </cell>
          <cell r="Y6">
            <v>7.8292476702896669</v>
          </cell>
          <cell r="Z6">
            <v>8.3257365469421796</v>
          </cell>
          <cell r="AA6">
            <v>8.8222254235946949</v>
          </cell>
          <cell r="AB6">
            <v>9.3187143002472119</v>
          </cell>
          <cell r="AC6">
            <v>9.8152031768997254</v>
          </cell>
          <cell r="AD6">
            <v>10.311692053552241</v>
          </cell>
          <cell r="AE6">
            <v>10.808180930204756</v>
          </cell>
          <cell r="AF6">
            <v>11.304669806857273</v>
          </cell>
          <cell r="AG6">
            <v>11.801158683509788</v>
          </cell>
          <cell r="AH6">
            <v>12.297647560162302</v>
          </cell>
          <cell r="AI6">
            <v>12.794136436814817</v>
          </cell>
          <cell r="AJ6">
            <v>13.290625313467336</v>
          </cell>
          <cell r="AK6">
            <v>13.78711419011985</v>
          </cell>
          <cell r="AL6">
            <v>14.283603066772365</v>
          </cell>
          <cell r="AM6">
            <v>14.780091943424878</v>
          </cell>
          <cell r="AN6">
            <v>15.276580820077397</v>
          </cell>
          <cell r="AO6">
            <v>15.816821462705418</v>
          </cell>
          <cell r="AP6">
            <v>16.340179991874308</v>
          </cell>
          <cell r="AQ6">
            <v>16.866084320407985</v>
          </cell>
          <cell r="AR6">
            <v>17.392172319489934</v>
          </cell>
          <cell r="AS6">
            <v>17.901491196833</v>
          </cell>
          <cell r="AT6">
            <v>18.413832537594136</v>
          </cell>
          <cell r="AU6">
            <v>18.907524670896578</v>
          </cell>
          <cell r="AV6">
            <v>19.38947510918949</v>
          </cell>
          <cell r="AW6">
            <v>19.863338538814759</v>
          </cell>
          <cell r="AX6">
            <v>20.325286728154595</v>
          </cell>
          <cell r="AY6">
            <v>20.691930375401782</v>
          </cell>
          <cell r="AZ6">
            <v>21.056359899278572</v>
          </cell>
          <cell r="BA6">
            <v>21.38387200360129</v>
          </cell>
          <cell r="BB6">
            <v>21.693817268932666</v>
          </cell>
          <cell r="BC6">
            <v>21.966414505780456</v>
          </cell>
          <cell r="BD6">
            <v>22.235257418237595</v>
          </cell>
          <cell r="BE6">
            <v>22.459716263292336</v>
          </cell>
          <cell r="BF6">
            <v>22.664980317740319</v>
          </cell>
          <cell r="BG6">
            <v>22.83909157418482</v>
          </cell>
          <cell r="BH6">
            <v>22.989253885502848</v>
          </cell>
          <cell r="BI6">
            <v>23.138407372034607</v>
          </cell>
          <cell r="BJ6">
            <v>23.262023495617726</v>
          </cell>
          <cell r="BK6">
            <v>23.366998493687632</v>
          </cell>
          <cell r="BL6">
            <v>23.42993916946719</v>
          </cell>
          <cell r="BM6">
            <v>23.496035504687132</v>
          </cell>
          <cell r="BN6">
            <v>23.501688279312813</v>
          </cell>
          <cell r="BO6">
            <v>23.510142243471474</v>
          </cell>
          <cell r="BP6">
            <v>23.480861591834955</v>
          </cell>
          <cell r="BQ6">
            <v>23.437513179504936</v>
          </cell>
          <cell r="BR6">
            <v>23.351853092676009</v>
          </cell>
          <cell r="BS6">
            <v>23.340038314250911</v>
          </cell>
          <cell r="BT6">
            <v>23.287225134635019</v>
          </cell>
          <cell r="BU6">
            <v>23.216720089546968</v>
          </cell>
          <cell r="BV6">
            <v>23.131515486346878</v>
          </cell>
          <cell r="BW6">
            <v>23.056563425923958</v>
          </cell>
          <cell r="BX6">
            <v>22.936817247263047</v>
          </cell>
          <cell r="BY6">
            <v>22.798896726206586</v>
          </cell>
          <cell r="BZ6">
            <v>22.657383130177834</v>
          </cell>
          <cell r="CA6">
            <v>22.494294617425364</v>
          </cell>
          <cell r="CB6">
            <v>22.329647604857225</v>
          </cell>
          <cell r="CC6">
            <v>22.190506933430513</v>
          </cell>
          <cell r="CD6">
            <v>22.047556404586583</v>
          </cell>
          <cell r="CE6">
            <v>21.868885409873027</v>
          </cell>
          <cell r="CF6">
            <v>21.685838352554612</v>
          </cell>
          <cell r="CG6">
            <v>21.495172118125431</v>
          </cell>
          <cell r="CH6">
            <v>21.299494775387551</v>
          </cell>
          <cell r="CI6">
            <v>21.112080277596196</v>
          </cell>
          <cell r="CJ6">
            <v>20.89072749802591</v>
          </cell>
          <cell r="CK6">
            <v>20.690124512451753</v>
          </cell>
        </row>
        <row r="9">
          <cell r="J9">
            <v>17.186153422587072</v>
          </cell>
          <cell r="K9">
            <v>17.472589312963517</v>
          </cell>
          <cell r="L9">
            <v>17.75902520333997</v>
          </cell>
          <cell r="M9">
            <v>18.045461093716426</v>
          </cell>
          <cell r="N9">
            <v>18.331896984092872</v>
          </cell>
          <cell r="O9">
            <v>18.618332874469328</v>
          </cell>
          <cell r="P9">
            <v>18.904768764845777</v>
          </cell>
          <cell r="Q9">
            <v>19.191204655222226</v>
          </cell>
          <cell r="R9">
            <v>19.477640545598678</v>
          </cell>
          <cell r="S9">
            <v>19.764076435975131</v>
          </cell>
          <cell r="T9">
            <v>20.050512326351576</v>
          </cell>
          <cell r="U9">
            <v>21.912345613798511</v>
          </cell>
          <cell r="V9">
            <v>23.774178901245445</v>
          </cell>
          <cell r="W9">
            <v>25.636012188692376</v>
          </cell>
          <cell r="X9">
            <v>27.497845476139307</v>
          </cell>
          <cell r="Y9">
            <v>29.359678763586249</v>
          </cell>
          <cell r="Z9">
            <v>31.221512051033177</v>
          </cell>
          <cell r="AA9">
            <v>33.083345338480108</v>
          </cell>
          <cell r="AB9">
            <v>34.945178625927035</v>
          </cell>
          <cell r="AC9">
            <v>36.807011913373969</v>
          </cell>
          <cell r="AD9">
            <v>38.668845200820897</v>
          </cell>
          <cell r="AE9">
            <v>40.530678488267839</v>
          </cell>
          <cell r="AF9">
            <v>42.392511775714773</v>
          </cell>
          <cell r="AG9">
            <v>44.254345063161701</v>
          </cell>
          <cell r="AH9">
            <v>46.116178350608635</v>
          </cell>
          <cell r="AI9">
            <v>47.978011638055563</v>
          </cell>
          <cell r="AJ9">
            <v>49.839844925502504</v>
          </cell>
          <cell r="AK9">
            <v>51.701678212949439</v>
          </cell>
          <cell r="AL9">
            <v>53.563511500396366</v>
          </cell>
          <cell r="AM9">
            <v>55.425344787843301</v>
          </cell>
          <cell r="AN9">
            <v>57.287178075290242</v>
          </cell>
          <cell r="AO9">
            <v>59.313080485145314</v>
          </cell>
          <cell r="AP9">
            <v>61.275674969528659</v>
          </cell>
          <cell r="AQ9">
            <v>63.247816201529943</v>
          </cell>
          <cell r="AR9">
            <v>65.220646198087252</v>
          </cell>
          <cell r="AS9">
            <v>67.130591988123754</v>
          </cell>
          <cell r="AT9">
            <v>69.051872015978006</v>
          </cell>
          <cell r="AU9">
            <v>70.903217515862167</v>
          </cell>
          <cell r="AV9">
            <v>72.710531659460599</v>
          </cell>
          <cell r="AW9">
            <v>74.487519520555352</v>
          </cell>
          <cell r="AX9">
            <v>76.21982523057973</v>
          </cell>
          <cell r="AY9">
            <v>77.594738907756678</v>
          </cell>
          <cell r="AZ9">
            <v>78.961349622294662</v>
          </cell>
          <cell r="BA9">
            <v>80.189520013504833</v>
          </cell>
          <cell r="BB9">
            <v>81.351814758497497</v>
          </cell>
          <cell r="BC9">
            <v>82.374054396676698</v>
          </cell>
          <cell r="BD9">
            <v>83.382215318390962</v>
          </cell>
          <cell r="BE9">
            <v>84.223935987346266</v>
          </cell>
          <cell r="BF9">
            <v>84.993676191526191</v>
          </cell>
          <cell r="BG9">
            <v>85.64659340319308</v>
          </cell>
          <cell r="BH9">
            <v>86.209702070635672</v>
          </cell>
          <cell r="BI9">
            <v>86.769027645129768</v>
          </cell>
          <cell r="BJ9">
            <v>87.232588108566475</v>
          </cell>
          <cell r="BK9">
            <v>87.626244351328609</v>
          </cell>
          <cell r="BL9">
            <v>87.862271885501968</v>
          </cell>
          <cell r="BM9">
            <v>88.110133142576757</v>
          </cell>
          <cell r="BN9">
            <v>88.131331047423046</v>
          </cell>
          <cell r="BO9">
            <v>88.163033413018027</v>
          </cell>
          <cell r="BP9">
            <v>88.053230969381076</v>
          </cell>
          <cell r="BQ9">
            <v>87.890674423143494</v>
          </cell>
          <cell r="BR9">
            <v>87.569449097535028</v>
          </cell>
          <cell r="BS9">
            <v>87.525143678440926</v>
          </cell>
          <cell r="BT9">
            <v>87.327094254881331</v>
          </cell>
          <cell r="BU9">
            <v>87.062700335801139</v>
          </cell>
          <cell r="BV9">
            <v>86.743183073800793</v>
          </cell>
          <cell r="BW9">
            <v>86.462112847214854</v>
          </cell>
          <cell r="BX9">
            <v>86.013064677236429</v>
          </cell>
          <cell r="BY9">
            <v>85.495862723274698</v>
          </cell>
          <cell r="BZ9">
            <v>84.965186738166864</v>
          </cell>
          <cell r="CA9">
            <v>84.353604815345108</v>
          </cell>
          <cell r="CB9">
            <v>83.736178518214601</v>
          </cell>
          <cell r="CC9">
            <v>83.214401000364418</v>
          </cell>
          <cell r="CD9">
            <v>82.678336517199682</v>
          </cell>
          <cell r="CE9">
            <v>82.008320287023849</v>
          </cell>
          <cell r="CF9">
            <v>81.321893822079801</v>
          </cell>
          <cell r="CG9">
            <v>80.606895442970355</v>
          </cell>
          <cell r="CH9">
            <v>79.873105407703306</v>
          </cell>
          <cell r="CI9">
            <v>79.170301040985734</v>
          </cell>
          <cell r="CJ9">
            <v>78.340228117597164</v>
          </cell>
          <cell r="CK9">
            <v>77.587966921694061</v>
          </cell>
        </row>
        <row r="15">
          <cell r="J15">
            <v>13.748922738069655</v>
          </cell>
          <cell r="K15">
            <v>13.978071450370814</v>
          </cell>
          <cell r="L15">
            <v>14.207220162671979</v>
          </cell>
          <cell r="M15">
            <v>14.436368874973139</v>
          </cell>
          <cell r="N15">
            <v>14.665517587274298</v>
          </cell>
        </row>
        <row r="18">
          <cell r="J18">
            <v>32.080819722162531</v>
          </cell>
          <cell r="K18">
            <v>32.615500050865236</v>
          </cell>
          <cell r="L18">
            <v>33.150180379567942</v>
          </cell>
          <cell r="M18">
            <v>33.684860708270655</v>
          </cell>
          <cell r="N18">
            <v>34.219541036973368</v>
          </cell>
        </row>
        <row r="21">
          <cell r="J21">
            <v>100.82543341251082</v>
          </cell>
          <cell r="K21">
            <v>102.50585730271932</v>
          </cell>
          <cell r="L21">
            <v>104.18628119292784</v>
          </cell>
          <cell r="M21">
            <v>105.86670508313635</v>
          </cell>
          <cell r="N21">
            <v>107.54712897334485</v>
          </cell>
        </row>
        <row r="24">
          <cell r="J24">
            <v>87.621153990635221</v>
          </cell>
          <cell r="K24">
            <v>89.081506557145801</v>
          </cell>
        </row>
        <row r="25">
          <cell r="L25">
            <v>3.7885920433791944</v>
          </cell>
          <cell r="M25">
            <v>3.8496983666595037</v>
          </cell>
          <cell r="N25">
            <v>3.910804689939813</v>
          </cell>
          <cell r="O25">
            <v>3.9719110132201236</v>
          </cell>
          <cell r="P25">
            <v>4.0330173365004329</v>
          </cell>
          <cell r="Q25">
            <v>4.0941236597807418</v>
          </cell>
          <cell r="R25">
            <v>4.1552299830610515</v>
          </cell>
          <cell r="S25">
            <v>4.2163363063413621</v>
          </cell>
          <cell r="T25">
            <v>4.2774426296216701</v>
          </cell>
          <cell r="U25">
            <v>4.6746337309436834</v>
          </cell>
          <cell r="V25">
            <v>5.0718248322656958</v>
          </cell>
          <cell r="W25">
            <v>5.4690159335877082</v>
          </cell>
          <cell r="X25">
            <v>5.8662070349097197</v>
          </cell>
          <cell r="Y25">
            <v>6.2633981362317339</v>
          </cell>
          <cell r="Z25">
            <v>6.6605892375537445</v>
          </cell>
          <cell r="AA25">
            <v>7.057780338875757</v>
          </cell>
          <cell r="AB25">
            <v>7.4549714401977694</v>
          </cell>
          <cell r="AC25">
            <v>7.8521625415197809</v>
          </cell>
          <cell r="AD25">
            <v>8.2493536428417915</v>
          </cell>
          <cell r="AE25">
            <v>8.6465447441638066</v>
          </cell>
          <cell r="AF25">
            <v>9.0437358454858181</v>
          </cell>
          <cell r="AG25">
            <v>9.4409269468078314</v>
          </cell>
          <cell r="AH25">
            <v>9.8381180481298429</v>
          </cell>
          <cell r="AI25">
            <v>10.235309149451854</v>
          </cell>
          <cell r="AJ25">
            <v>10.632500250773868</v>
          </cell>
          <cell r="AK25">
            <v>11.029691352095881</v>
          </cell>
          <cell r="AL25">
            <v>11.426882453417893</v>
          </cell>
          <cell r="AM25">
            <v>11.824073554739904</v>
          </cell>
          <cell r="AN25">
            <v>12.221264656061917</v>
          </cell>
          <cell r="AO25">
            <v>12.653457170164334</v>
          </cell>
          <cell r="AP25">
            <v>13.072143993499447</v>
          </cell>
          <cell r="AQ25">
            <v>13.49286745632639</v>
          </cell>
          <cell r="AR25">
            <v>13.913737855591947</v>
          </cell>
          <cell r="AS25">
            <v>14.321192957466399</v>
          </cell>
          <cell r="AT25">
            <v>14.731066030075308</v>
          </cell>
          <cell r="AU25">
            <v>15.126019736717263</v>
          </cell>
          <cell r="AV25">
            <v>15.511580087351595</v>
          </cell>
          <cell r="AW25">
            <v>15.890670831051809</v>
          </cell>
          <cell r="AX25">
            <v>16.260229382523679</v>
          </cell>
          <cell r="AY25">
            <v>16.553544300321423</v>
          </cell>
          <cell r="AZ25">
            <v>16.845087919422863</v>
          </cell>
          <cell r="BA25">
            <v>17.107097602881034</v>
          </cell>
          <cell r="BB25">
            <v>17.355053815146132</v>
          </cell>
          <cell r="BC25">
            <v>17.573131604624361</v>
          </cell>
          <cell r="BD25">
            <v>17.788205934590074</v>
          </cell>
          <cell r="BE25">
            <v>17.96777301063387</v>
          </cell>
          <cell r="BF25">
            <v>18.131984254192254</v>
          </cell>
          <cell r="BG25">
            <v>18.271273259347858</v>
          </cell>
          <cell r="BH25">
            <v>18.391403108402276</v>
          </cell>
          <cell r="BI25">
            <v>18.510725897627687</v>
          </cell>
          <cell r="BJ25">
            <v>18.609618796494182</v>
          </cell>
          <cell r="BK25">
            <v>18.693598794950105</v>
          </cell>
          <cell r="BL25">
            <v>18.743951335573755</v>
          </cell>
          <cell r="BM25">
            <v>18.796828403749711</v>
          </cell>
          <cell r="BN25">
            <v>18.801350623450254</v>
          </cell>
          <cell r="BO25">
            <v>18.808113794777178</v>
          </cell>
          <cell r="BP25">
            <v>18.784689273467965</v>
          </cell>
          <cell r="BQ25">
            <v>18.750010543603949</v>
          </cell>
          <cell r="BR25">
            <v>18.681482474140807</v>
          </cell>
          <cell r="BS25">
            <v>18.672030651400732</v>
          </cell>
          <cell r="BT25">
            <v>18.629780107708019</v>
          </cell>
          <cell r="BU25">
            <v>18.573376071637576</v>
          </cell>
          <cell r="BV25">
            <v>18.505212389077503</v>
          </cell>
          <cell r="BW25">
            <v>18.445250740739173</v>
          </cell>
          <cell r="BX25">
            <v>18.349453797810437</v>
          </cell>
          <cell r="BY25">
            <v>18.239117380965268</v>
          </cell>
          <cell r="BZ25">
            <v>18.125906504142264</v>
          </cell>
          <cell r="CA25">
            <v>17.995435693940291</v>
          </cell>
          <cell r="CB25">
            <v>17.863718083885782</v>
          </cell>
          <cell r="CC25">
            <v>17.752405546744413</v>
          </cell>
          <cell r="CD25">
            <v>17.638045123669269</v>
          </cell>
          <cell r="CE25">
            <v>17.495108327898421</v>
          </cell>
          <cell r="CF25">
            <v>17.348670682043693</v>
          </cell>
          <cell r="CG25">
            <v>17.196137694500347</v>
          </cell>
          <cell r="CH25">
            <v>17.039595820310037</v>
          </cell>
          <cell r="CI25">
            <v>16.889664222076956</v>
          </cell>
          <cell r="CJ25">
            <v>16.712581998420731</v>
          </cell>
          <cell r="CK25">
            <v>16.552099609961402</v>
          </cell>
        </row>
        <row r="27">
          <cell r="J27">
            <v>41.977387296908326</v>
          </cell>
          <cell r="K27">
            <v>5.3346263023154314</v>
          </cell>
          <cell r="L27">
            <v>5.422079192517324</v>
          </cell>
          <cell r="M27">
            <v>5.5095320827192173</v>
          </cell>
          <cell r="N27">
            <v>5.596984972921109</v>
          </cell>
          <cell r="O27">
            <v>5.6844378631230033</v>
          </cell>
          <cell r="P27">
            <v>5.7718907533248949</v>
          </cell>
          <cell r="Q27">
            <v>5.8593436435267856</v>
          </cell>
          <cell r="R27">
            <v>5.946796533728679</v>
          </cell>
          <cell r="S27">
            <v>6.0342494239305715</v>
          </cell>
          <cell r="T27">
            <v>6.1217023141324614</v>
          </cell>
          <cell r="U27">
            <v>6.6901461004447631</v>
          </cell>
          <cell r="V27">
            <v>7.258589886757064</v>
          </cell>
          <cell r="W27">
            <v>7.827033673069363</v>
          </cell>
          <cell r="X27">
            <v>8.395477459381663</v>
          </cell>
          <cell r="Y27">
            <v>8.9639212456939656</v>
          </cell>
          <cell r="Z27">
            <v>9.5323650320062647</v>
          </cell>
          <cell r="AA27">
            <v>10.100808818318564</v>
          </cell>
          <cell r="AB27">
            <v>10.669252604630863</v>
          </cell>
          <cell r="AC27">
            <v>11.237696390943164</v>
          </cell>
          <cell r="AD27">
            <v>11.806140177255463</v>
          </cell>
          <cell r="AE27">
            <v>12.374583963567765</v>
          </cell>
          <cell r="AF27">
            <v>12.943027749880066</v>
          </cell>
          <cell r="AG27">
            <v>13.511471536192364</v>
          </cell>
          <cell r="AH27">
            <v>14.079915322504664</v>
          </cell>
          <cell r="AI27">
            <v>14.648359108816965</v>
          </cell>
          <cell r="AJ27">
            <v>15.216802895129268</v>
          </cell>
          <cell r="AK27">
            <v>15.785246681441567</v>
          </cell>
          <cell r="AL27">
            <v>16.353690467753864</v>
          </cell>
          <cell r="AM27">
            <v>16.922134254066169</v>
          </cell>
          <cell r="AN27">
            <v>17.49057804037847</v>
          </cell>
          <cell r="AO27">
            <v>18.1091144283149</v>
          </cell>
          <cell r="AP27">
            <v>18.708322019682178</v>
          </cell>
          <cell r="AQ27">
            <v>19.310444366843928</v>
          </cell>
          <cell r="AR27">
            <v>19.912777003473984</v>
          </cell>
          <cell r="AS27">
            <v>20.495910210866764</v>
          </cell>
          <cell r="AT27">
            <v>21.082503919854151</v>
          </cell>
          <cell r="AU27">
            <v>21.64774563769318</v>
          </cell>
          <cell r="AV27">
            <v>22.199543965593765</v>
          </cell>
          <cell r="AW27">
            <v>22.742083254585012</v>
          </cell>
          <cell r="AX27">
            <v>23.270980456872653</v>
          </cell>
          <cell r="AY27">
            <v>23.690760864590445</v>
          </cell>
          <cell r="AZ27">
            <v>24.108006261492861</v>
          </cell>
          <cell r="BA27">
            <v>24.482983888181185</v>
          </cell>
          <cell r="BB27">
            <v>24.837848757183774</v>
          </cell>
          <cell r="BC27">
            <v>25.149952839951531</v>
          </cell>
          <cell r="BD27">
            <v>25.457758493344492</v>
          </cell>
          <cell r="BE27">
            <v>25.714747605798475</v>
          </cell>
          <cell r="BF27">
            <v>25.94976007393457</v>
          </cell>
          <cell r="BG27">
            <v>26.149104845805809</v>
          </cell>
          <cell r="BH27">
            <v>26.32102981093804</v>
          </cell>
          <cell r="BI27">
            <v>26.491799744793248</v>
          </cell>
          <cell r="BJ27">
            <v>26.633331248605803</v>
          </cell>
          <cell r="BK27">
            <v>26.753520014511928</v>
          </cell>
          <cell r="BL27">
            <v>26.825582527360989</v>
          </cell>
          <cell r="BM27">
            <v>26.901258041598314</v>
          </cell>
          <cell r="BN27">
            <v>26.907730058923363</v>
          </cell>
          <cell r="BO27">
            <v>26.917409235278935</v>
          </cell>
          <cell r="BP27">
            <v>26.883885010941469</v>
          </cell>
          <cell r="BQ27">
            <v>26.834254220012895</v>
          </cell>
          <cell r="BR27">
            <v>26.736179627846447</v>
          </cell>
          <cell r="BS27">
            <v>26.722652562693074</v>
          </cell>
          <cell r="BT27">
            <v>26.662185299074878</v>
          </cell>
          <cell r="BU27">
            <v>26.5814621315103</v>
          </cell>
          <cell r="BV27">
            <v>26.4839090350928</v>
          </cell>
          <cell r="BW27">
            <v>26.398094357217293</v>
          </cell>
          <cell r="BX27">
            <v>26.260993659909865</v>
          </cell>
          <cell r="BY27">
            <v>26.103084657540872</v>
          </cell>
          <cell r="BZ27">
            <v>25.94106184469636</v>
          </cell>
          <cell r="CA27">
            <v>25.754337315602953</v>
          </cell>
          <cell r="CB27">
            <v>25.565828417155377</v>
          </cell>
          <cell r="CC27">
            <v>25.406522431029138</v>
          </cell>
          <cell r="CD27">
            <v>25.242854434236815</v>
          </cell>
          <cell r="CE27">
            <v>25.038289092463316</v>
          </cell>
          <cell r="CF27">
            <v>24.828713476113251</v>
          </cell>
          <cell r="CG27">
            <v>24.610414454085639</v>
          </cell>
          <cell r="CH27">
            <v>24.386378076168352</v>
          </cell>
          <cell r="CI27">
            <v>24.171802056957965</v>
          </cell>
          <cell r="CJ27">
            <v>23.918369164406478</v>
          </cell>
          <cell r="CK27">
            <v>23.688693282372295</v>
          </cell>
        </row>
        <row r="28">
          <cell r="K28">
            <v>3.5877050055951765</v>
          </cell>
          <cell r="L28">
            <v>3.6465198417524745</v>
          </cell>
          <cell r="M28">
            <v>3.7053346779097724</v>
          </cell>
          <cell r="N28">
            <v>3.76414951406707</v>
          </cell>
          <cell r="O28">
            <v>3.8229643502243689</v>
          </cell>
          <cell r="P28">
            <v>3.8817791863816664</v>
          </cell>
          <cell r="Q28">
            <v>3.940594022538964</v>
          </cell>
          <cell r="R28">
            <v>3.9994088586962619</v>
          </cell>
          <cell r="S28">
            <v>4.0582236948535604</v>
          </cell>
          <cell r="T28">
            <v>4.1170385310108566</v>
          </cell>
          <cell r="U28">
            <v>4.4993349660332944</v>
          </cell>
          <cell r="V28">
            <v>4.8816314010557313</v>
          </cell>
          <cell r="W28">
            <v>5.2639278360781683</v>
          </cell>
          <cell r="X28">
            <v>5.6462242711006043</v>
          </cell>
          <cell r="Y28">
            <v>6.028520706123043</v>
          </cell>
          <cell r="Z28">
            <v>6.4108171411454791</v>
          </cell>
          <cell r="AA28">
            <v>6.793113576167916</v>
          </cell>
          <cell r="AB28">
            <v>7.1754100111903529</v>
          </cell>
          <cell r="AC28">
            <v>7.557706446212789</v>
          </cell>
          <cell r="AD28">
            <v>7.9400028812352259</v>
          </cell>
          <cell r="AE28">
            <v>8.3222993162576646</v>
          </cell>
          <cell r="AF28">
            <v>8.7045957512800989</v>
          </cell>
          <cell r="AG28">
            <v>9.0868921863025367</v>
          </cell>
          <cell r="AH28">
            <v>9.4691886213249727</v>
          </cell>
          <cell r="AI28">
            <v>9.8514850563474106</v>
          </cell>
          <cell r="AJ28">
            <v>10.233781491369848</v>
          </cell>
          <cell r="AK28">
            <v>10.616077926392284</v>
          </cell>
          <cell r="AL28">
            <v>10.99837436141472</v>
          </cell>
          <cell r="AM28">
            <v>11.380670796437158</v>
          </cell>
          <cell r="AN28">
            <v>11.762967231459596</v>
          </cell>
          <cell r="AO28">
            <v>12.178952526283172</v>
          </cell>
          <cell r="AP28">
            <v>12.581938593743217</v>
          </cell>
          <cell r="AQ28">
            <v>12.986884926714151</v>
          </cell>
          <cell r="AR28">
            <v>13.39197268600725</v>
          </cell>
          <cell r="AS28">
            <v>13.784148221561409</v>
          </cell>
          <cell r="AT28">
            <v>14.178651053947483</v>
          </cell>
          <cell r="AU28">
            <v>14.558793996590364</v>
          </cell>
          <cell r="AV28">
            <v>14.929895834075909</v>
          </cell>
          <cell r="AW28">
            <v>15.294770674887364</v>
          </cell>
          <cell r="AX28">
            <v>15.65047078067904</v>
          </cell>
          <cell r="AY28">
            <v>15.932786389059373</v>
          </cell>
          <cell r="AZ28">
            <v>16.213397122444505</v>
          </cell>
          <cell r="BA28">
            <v>16.465581442772994</v>
          </cell>
          <cell r="BB28">
            <v>16.70423929707815</v>
          </cell>
          <cell r="BC28">
            <v>16.914139169450952</v>
          </cell>
          <cell r="BD28">
            <v>17.121148212042947</v>
          </cell>
          <cell r="BE28">
            <v>17.293981522735098</v>
          </cell>
          <cell r="BF28">
            <v>17.452034844660048</v>
          </cell>
          <cell r="BG28">
            <v>17.586100512122314</v>
          </cell>
          <cell r="BH28">
            <v>17.701725491837191</v>
          </cell>
          <cell r="BI28">
            <v>17.816573676466646</v>
          </cell>
          <cell r="BJ28">
            <v>17.911758091625654</v>
          </cell>
          <cell r="BK28">
            <v>17.992588840139476</v>
          </cell>
          <cell r="BL28">
            <v>18.041053160489739</v>
          </cell>
          <cell r="BM28">
            <v>18.091947338609096</v>
          </cell>
          <cell r="BN28">
            <v>18.096299975070867</v>
          </cell>
          <cell r="BO28">
            <v>18.102809527473035</v>
          </cell>
          <cell r="BP28">
            <v>18.080263425712918</v>
          </cell>
          <cell r="BQ28">
            <v>18.046885148218799</v>
          </cell>
          <cell r="BR28">
            <v>17.980926881360528</v>
          </cell>
          <cell r="BS28">
            <v>17.971829501973207</v>
          </cell>
          <cell r="BT28">
            <v>17.931163353668968</v>
          </cell>
          <cell r="BU28">
            <v>17.876874468951165</v>
          </cell>
          <cell r="BV28">
            <v>17.811266924487096</v>
          </cell>
          <cell r="BW28">
            <v>17.753553837961451</v>
          </cell>
          <cell r="BX28">
            <v>17.661349280392546</v>
          </cell>
          <cell r="BY28">
            <v>17.555150479179073</v>
          </cell>
          <cell r="BZ28">
            <v>17.446185010236931</v>
          </cell>
          <cell r="CA28">
            <v>17.32060685541753</v>
          </cell>
          <cell r="CB28">
            <v>17.193828655740063</v>
          </cell>
          <cell r="CC28">
            <v>17.086690338741498</v>
          </cell>
          <cell r="CD28">
            <v>16.976618431531673</v>
          </cell>
          <cell r="CE28">
            <v>16.839041765602229</v>
          </cell>
          <cell r="CF28">
            <v>16.698095531467054</v>
          </cell>
          <cell r="CG28">
            <v>16.551282530956581</v>
          </cell>
          <cell r="CH28">
            <v>16.400610977048416</v>
          </cell>
          <cell r="CI28">
            <v>16.256301813749072</v>
          </cell>
          <cell r="CJ28">
            <v>16.085860173479951</v>
          </cell>
          <cell r="CK28">
            <v>15.931395874587849</v>
          </cell>
        </row>
        <row r="30">
          <cell r="J30">
            <v>17.136338485130299</v>
          </cell>
          <cell r="K30">
            <v>17.421944126549132</v>
          </cell>
          <cell r="L30">
            <v>17.707549767967972</v>
          </cell>
          <cell r="M30">
            <v>17.993155409386812</v>
          </cell>
        </row>
        <row r="31">
          <cell r="K31">
            <v>0.12592419150073186</v>
          </cell>
          <cell r="L31">
            <v>0.12798852250894058</v>
          </cell>
          <cell r="M31">
            <v>0.13005285351714932</v>
          </cell>
          <cell r="N31">
            <v>0.13211718452535803</v>
          </cell>
          <cell r="O31">
            <v>0.1341815155335668</v>
          </cell>
          <cell r="P31">
            <v>0.13624584654177549</v>
          </cell>
          <cell r="Q31">
            <v>0.13831017754998418</v>
          </cell>
          <cell r="R31">
            <v>0.14037450855819289</v>
          </cell>
          <cell r="S31">
            <v>0.14243883956640163</v>
          </cell>
          <cell r="T31">
            <v>0.14450317057461032</v>
          </cell>
          <cell r="U31">
            <v>0.15792132212796703</v>
          </cell>
          <cell r="V31">
            <v>0.17133947368132371</v>
          </cell>
          <cell r="W31">
            <v>0.18475762523468037</v>
          </cell>
          <cell r="X31">
            <v>0.19817577678803705</v>
          </cell>
          <cell r="Y31">
            <v>0.21159392834139376</v>
          </cell>
          <cell r="Z31">
            <v>0.22501207989475039</v>
          </cell>
          <cell r="AA31">
            <v>0.23843023144810707</v>
          </cell>
          <cell r="AB31">
            <v>0.25184838300146373</v>
          </cell>
          <cell r="AC31">
            <v>0.26526653455482041</v>
          </cell>
          <cell r="AD31">
            <v>0.27868468610817704</v>
          </cell>
          <cell r="AE31">
            <v>0.29210283766153378</v>
          </cell>
          <cell r="AF31">
            <v>0.30552098921489046</v>
          </cell>
          <cell r="AG31">
            <v>0.31893914076824709</v>
          </cell>
          <cell r="AH31">
            <v>0.33235729232160377</v>
          </cell>
          <cell r="AI31">
            <v>0.34577544387496045</v>
          </cell>
          <cell r="AJ31">
            <v>0.35919359542831719</v>
          </cell>
          <cell r="AK31">
            <v>0.37261174698167382</v>
          </cell>
          <cell r="AL31">
            <v>0.3860298985350305</v>
          </cell>
          <cell r="AM31">
            <v>0.39944805008838719</v>
          </cell>
          <cell r="AN31">
            <v>0.41286620164174387</v>
          </cell>
          <cell r="AO31">
            <v>0.42746679222685602</v>
          </cell>
          <cell r="AP31">
            <v>0.44161112534561175</v>
          </cell>
          <cell r="AQ31">
            <v>0.4558242614593741</v>
          </cell>
          <cell r="AR31">
            <v>0.47004236146934542</v>
          </cell>
          <cell r="AS31">
            <v>0.48380725773701705</v>
          </cell>
          <cell r="AT31">
            <v>0.49765383936384844</v>
          </cell>
          <cell r="AU31">
            <v>0.51099640588823103</v>
          </cell>
          <cell r="AV31">
            <v>0.52402164034226906</v>
          </cell>
          <cell r="AW31">
            <v>0.53682831459683711</v>
          </cell>
          <cell r="AX31">
            <v>0.54931296653134332</v>
          </cell>
          <cell r="AY31">
            <v>0.55922190962390206</v>
          </cell>
          <cell r="AZ31">
            <v>0.5690710136257201</v>
          </cell>
          <cell r="BA31">
            <v>0.57792238423645914</v>
          </cell>
          <cell r="BB31">
            <v>0.58629899192906709</v>
          </cell>
          <cell r="BC31">
            <v>0.59366622855622297</v>
          </cell>
          <cell r="BD31">
            <v>0.60093200048593431</v>
          </cell>
          <cell r="BE31">
            <v>0.6069982447505442</v>
          </cell>
          <cell r="BF31">
            <v>0.61254572893510362</v>
          </cell>
          <cell r="BG31">
            <v>0.61725127489188192</v>
          </cell>
          <cell r="BH31">
            <v>0.62130957457515512</v>
          </cell>
          <cell r="BI31">
            <v>0.62534060967203098</v>
          </cell>
          <cell r="BJ31">
            <v>0.62868146977721651</v>
          </cell>
          <cell r="BK31">
            <v>0.63151853320331441</v>
          </cell>
          <cell r="BL31">
            <v>0.63321957338003509</v>
          </cell>
          <cell r="BM31">
            <v>0.63500589868319657</v>
          </cell>
          <cell r="BN31">
            <v>0.63515867106177581</v>
          </cell>
          <cell r="BO31">
            <v>0.63538714863225521</v>
          </cell>
          <cell r="BP31">
            <v>0.63459580719498299</v>
          </cell>
          <cell r="BQ31">
            <v>0.63342426923392459</v>
          </cell>
          <cell r="BR31">
            <v>0.63110921227858297</v>
          </cell>
          <cell r="BS31">
            <v>0.63078990504949428</v>
          </cell>
          <cell r="BT31">
            <v>0.62936257146474472</v>
          </cell>
          <cell r="BU31">
            <v>0.62745709598532151</v>
          </cell>
          <cell r="BV31">
            <v>0.62515434897013999</v>
          </cell>
          <cell r="BW31">
            <v>0.62312868806757982</v>
          </cell>
          <cell r="BX31">
            <v>0.61989241743037871</v>
          </cell>
          <cell r="BY31">
            <v>0.61616496543521793</v>
          </cell>
          <cell r="BZ31">
            <v>0.61234040668341483</v>
          </cell>
          <cell r="CA31">
            <v>0.60793276235615679</v>
          </cell>
          <cell r="CB31">
            <v>0.60348299787735882</v>
          </cell>
          <cell r="CC31">
            <v>0.59972256999219153</v>
          </cell>
          <cell r="CD31">
            <v>0.59585917656917475</v>
          </cell>
          <cell r="CE31">
            <v>0.59103039872943797</v>
          </cell>
          <cell r="CF31">
            <v>0.58608335304121506</v>
          </cell>
          <cell r="CG31">
            <v>0.58093039080985942</v>
          </cell>
          <cell r="CH31">
            <v>0.57564199792960435</v>
          </cell>
          <cell r="CI31">
            <v>0.57057691741538252</v>
          </cell>
          <cell r="CJ31">
            <v>0.56459461794664811</v>
          </cell>
          <cell r="CK31">
            <v>0.55917310421478295</v>
          </cell>
        </row>
        <row r="48">
          <cell r="L48">
            <v>177.20733683618803</v>
          </cell>
          <cell r="M48">
            <v>180.06551968838463</v>
          </cell>
          <cell r="N48">
            <v>182.92370254058119</v>
          </cell>
        </row>
        <row r="49">
          <cell r="O49">
            <v>990.29468887703888</v>
          </cell>
          <cell r="P49">
            <v>1005.5299917828394</v>
          </cell>
          <cell r="Q49">
            <v>1020.7652946886399</v>
          </cell>
          <cell r="R49">
            <v>1036.0005975944405</v>
          </cell>
          <cell r="S49">
            <v>1051.2359005002413</v>
          </cell>
          <cell r="T49">
            <v>1066.4712034060415</v>
          </cell>
          <cell r="U49">
            <v>1165.5006722937455</v>
          </cell>
          <cell r="V49">
            <v>1264.5301411814494</v>
          </cell>
          <cell r="W49">
            <v>1363.5596100691532</v>
          </cell>
          <cell r="X49">
            <v>1462.5890789568571</v>
          </cell>
          <cell r="Y49">
            <v>1561.6185478445614</v>
          </cell>
          <cell r="Z49">
            <v>1660.6480167322648</v>
          </cell>
          <cell r="AA49">
            <v>1759.6774856199688</v>
          </cell>
          <cell r="AB49">
            <v>1858.7069545076724</v>
          </cell>
          <cell r="AC49">
            <v>1957.7364233953763</v>
          </cell>
          <cell r="AD49">
            <v>2056.7658922830801</v>
          </cell>
          <cell r="AE49">
            <v>2155.795361170784</v>
          </cell>
          <cell r="AF49">
            <v>2254.8248300584883</v>
          </cell>
          <cell r="AG49">
            <v>2353.8542989461921</v>
          </cell>
          <cell r="AH49">
            <v>2452.8837678338959</v>
          </cell>
          <cell r="AI49">
            <v>2551.9132367215993</v>
          </cell>
          <cell r="AJ49">
            <v>2650.9427056093041</v>
          </cell>
          <cell r="AK49">
            <v>2749.9721744970075</v>
          </cell>
          <cell r="AL49">
            <v>2849.0016433847113</v>
          </cell>
          <cell r="AM49">
            <v>2948.0311122724152</v>
          </cell>
          <cell r="AN49">
            <v>3047.0605811601195</v>
          </cell>
          <cell r="AO49">
            <v>3154.8167594489805</v>
          </cell>
          <cell r="AP49">
            <v>3259.2056382711712</v>
          </cell>
          <cell r="AQ49">
            <v>3364.1023011965817</v>
          </cell>
          <cell r="AR49">
            <v>3469.0355989746568</v>
          </cell>
          <cell r="AS49">
            <v>3570.624134568508</v>
          </cell>
          <cell r="AT49">
            <v>3672.8155294832809</v>
          </cell>
          <cell r="AU49">
            <v>3771.2871610827856</v>
          </cell>
          <cell r="AV49">
            <v>3867.4167989835096</v>
          </cell>
          <cell r="AW49">
            <v>3961.9334054329611</v>
          </cell>
          <cell r="AX49">
            <v>4054.0734029136652</v>
          </cell>
          <cell r="AY49">
            <v>4127.2039952901614</v>
          </cell>
          <cell r="AZ49">
            <v>4199.8929595220352</v>
          </cell>
          <cell r="BA49">
            <v>4265.2183903031801</v>
          </cell>
          <cell r="BB49">
            <v>4327.039946542207</v>
          </cell>
          <cell r="BC49">
            <v>4381.4120802490124</v>
          </cell>
          <cell r="BD49">
            <v>4435.0353779437301</v>
          </cell>
          <cell r="BE49">
            <v>4479.805847652513</v>
          </cell>
          <cell r="BF49">
            <v>4520.7477322537798</v>
          </cell>
          <cell r="BG49">
            <v>4555.4758924682073</v>
          </cell>
          <cell r="BH49">
            <v>4585.4272058531842</v>
          </cell>
          <cell r="BI49">
            <v>4615.1772994576513</v>
          </cell>
          <cell r="BJ49">
            <v>4639.8337210615555</v>
          </cell>
          <cell r="BK49">
            <v>4660.771991371741</v>
          </cell>
          <cell r="BL49">
            <v>4673.326112897902</v>
          </cell>
          <cell r="BM49">
            <v>4686.5096609692837</v>
          </cell>
          <cell r="BN49">
            <v>4687.6371610911328</v>
          </cell>
          <cell r="BO49">
            <v>4689.3233853350121</v>
          </cell>
          <cell r="BP49">
            <v>4683.4830784991364</v>
          </cell>
          <cell r="BQ49">
            <v>4674.8368218516343</v>
          </cell>
          <cell r="BR49">
            <v>4657.7510958616849</v>
          </cell>
          <cell r="BS49">
            <v>4655.3945249746357</v>
          </cell>
          <cell r="BT49">
            <v>4644.8604297036691</v>
          </cell>
          <cell r="BU49">
            <v>4630.7975221596998</v>
          </cell>
          <cell r="BV49">
            <v>4613.8026467486288</v>
          </cell>
          <cell r="BW49">
            <v>4598.8527393392924</v>
          </cell>
          <cell r="BX49">
            <v>4574.9682153715539</v>
          </cell>
          <cell r="BY49">
            <v>4547.4586444804099</v>
          </cell>
          <cell r="BZ49">
            <v>4519.232400320413</v>
          </cell>
          <cell r="CA49">
            <v>4486.7028320681384</v>
          </cell>
          <cell r="CB49">
            <v>4453.8624060781303</v>
          </cell>
          <cell r="CC49">
            <v>4426.1094644916675</v>
          </cell>
          <cell r="CD49">
            <v>4397.5966102982811</v>
          </cell>
          <cell r="CE49">
            <v>4361.958966547998</v>
          </cell>
          <cell r="CF49">
            <v>4325.448475134941</v>
          </cell>
          <cell r="CG49">
            <v>4287.4182657621841</v>
          </cell>
          <cell r="CH49">
            <v>4248.3885427695132</v>
          </cell>
          <cell r="CI49">
            <v>4211.0069234606017</v>
          </cell>
          <cell r="CJ49">
            <v>4166.8559883068137</v>
          </cell>
          <cell r="CK49">
            <v>4126.843798602511</v>
          </cell>
        </row>
        <row r="51">
          <cell r="L51">
            <v>63.593004904014968</v>
          </cell>
          <cell r="M51">
            <v>64.618698531499078</v>
          </cell>
          <cell r="N51">
            <v>65.644392158983194</v>
          </cell>
        </row>
        <row r="52">
          <cell r="O52">
            <v>87.565466331738179</v>
          </cell>
          <cell r="P52">
            <v>88.912627352226437</v>
          </cell>
          <cell r="Q52">
            <v>90.259788372714709</v>
          </cell>
          <cell r="R52">
            <v>91.606949393202996</v>
          </cell>
          <cell r="S52">
            <v>92.954110413691282</v>
          </cell>
          <cell r="T52">
            <v>94.30127143417954</v>
          </cell>
          <cell r="U52">
            <v>103.05781806735337</v>
          </cell>
          <cell r="V52">
            <v>111.81436470052719</v>
          </cell>
          <cell r="W52">
            <v>120.57091133370101</v>
          </cell>
          <cell r="X52">
            <v>129.32745796687482</v>
          </cell>
          <cell r="Y52">
            <v>138.08400460004864</v>
          </cell>
          <cell r="Z52">
            <v>146.84055123322244</v>
          </cell>
          <cell r="AA52">
            <v>155.59709786639627</v>
          </cell>
          <cell r="AB52">
            <v>164.35364449957007</v>
          </cell>
          <cell r="AC52">
            <v>173.11019113274386</v>
          </cell>
          <cell r="AD52">
            <v>181.86673776591769</v>
          </cell>
          <cell r="AE52">
            <v>190.62328439909152</v>
          </cell>
          <cell r="AF52">
            <v>199.37983103226534</v>
          </cell>
          <cell r="AG52">
            <v>208.13637766543914</v>
          </cell>
          <cell r="AH52">
            <v>216.892924298613</v>
          </cell>
          <cell r="AI52">
            <v>225.64947093178679</v>
          </cell>
          <cell r="AJ52">
            <v>234.40601756496065</v>
          </cell>
          <cell r="AK52">
            <v>243.16256419813445</v>
          </cell>
          <cell r="AL52">
            <v>251.91911083130825</v>
          </cell>
          <cell r="AM52">
            <v>260.67565746448207</v>
          </cell>
          <cell r="AN52">
            <v>269.43220409765587</v>
          </cell>
          <cell r="AO52">
            <v>278.96039818773005</v>
          </cell>
          <cell r="AP52">
            <v>288.19084338407652</v>
          </cell>
          <cell r="AQ52">
            <v>297.46618870186524</v>
          </cell>
          <cell r="AR52">
            <v>306.74477340687235</v>
          </cell>
          <cell r="AS52">
            <v>315.72760204682129</v>
          </cell>
          <cell r="AT52">
            <v>324.76373770554136</v>
          </cell>
          <cell r="AU52">
            <v>333.47095833219709</v>
          </cell>
          <cell r="AV52">
            <v>341.97109133868969</v>
          </cell>
          <cell r="AW52">
            <v>350.32859422424457</v>
          </cell>
          <cell r="AX52">
            <v>358.47594868128226</v>
          </cell>
          <cell r="AY52">
            <v>364.94242224363745</v>
          </cell>
          <cell r="AZ52">
            <v>371.36984543556912</v>
          </cell>
          <cell r="BA52">
            <v>377.14615815735021</v>
          </cell>
          <cell r="BB52">
            <v>382.61264551937251</v>
          </cell>
          <cell r="BC52">
            <v>387.42042778556538</v>
          </cell>
          <cell r="BD52">
            <v>392.16199524182252</v>
          </cell>
          <cell r="BE52">
            <v>396.12076337617049</v>
          </cell>
          <cell r="BF52">
            <v>399.74099405889342</v>
          </cell>
          <cell r="BG52">
            <v>402.8117845803169</v>
          </cell>
          <cell r="BH52">
            <v>405.46018889194414</v>
          </cell>
          <cell r="BI52">
            <v>408.09080061706823</v>
          </cell>
          <cell r="BJ52">
            <v>410.27101129583713</v>
          </cell>
          <cell r="BK52">
            <v>412.12244948336331</v>
          </cell>
          <cell r="BL52">
            <v>413.23253067249925</v>
          </cell>
          <cell r="BM52">
            <v>414.39826805122487</v>
          </cell>
          <cell r="BN52">
            <v>414.49796572209777</v>
          </cell>
          <cell r="BO52">
            <v>414.64706781656889</v>
          </cell>
          <cell r="BP52">
            <v>414.13064659635222</v>
          </cell>
          <cell r="BQ52">
            <v>413.36611306520615</v>
          </cell>
          <cell r="BR52">
            <v>411.85533089023278</v>
          </cell>
          <cell r="BS52">
            <v>411.64695430194439</v>
          </cell>
          <cell r="BT52">
            <v>410.71549119793531</v>
          </cell>
          <cell r="BU52">
            <v>409.47199764909664</v>
          </cell>
          <cell r="BV52">
            <v>407.96924881348713</v>
          </cell>
          <cell r="BW52">
            <v>406.64732350315415</v>
          </cell>
          <cell r="BX52">
            <v>404.53536682718908</v>
          </cell>
          <cell r="BY52">
            <v>402.10287028779982</v>
          </cell>
          <cell r="BZ52">
            <v>399.60700288547491</v>
          </cell>
          <cell r="CA52">
            <v>396.73061987991679</v>
          </cell>
          <cell r="CB52">
            <v>393.82674970001204</v>
          </cell>
          <cell r="CC52">
            <v>391.37273343657847</v>
          </cell>
          <cell r="CD52">
            <v>388.85152293031609</v>
          </cell>
          <cell r="CE52">
            <v>385.70031255929342</v>
          </cell>
          <cell r="CF52">
            <v>382.47192181611922</v>
          </cell>
          <cell r="CG52">
            <v>379.10915207108968</v>
          </cell>
          <cell r="CH52">
            <v>375.65800168824029</v>
          </cell>
          <cell r="CI52">
            <v>372.3525826409745</v>
          </cell>
          <cell r="CJ52">
            <v>368.44859601038087</v>
          </cell>
          <cell r="CK52">
            <v>364.91057233948311</v>
          </cell>
        </row>
        <row r="54">
          <cell r="S54">
            <v>1204.8647923631663</v>
          </cell>
          <cell r="T54">
            <v>1222.3266009481395</v>
          </cell>
          <cell r="U54">
            <v>1335.8283567504668</v>
          </cell>
        </row>
        <row r="55">
          <cell r="V55">
            <v>159.36402025562603</v>
          </cell>
          <cell r="W55">
            <v>171.84433509492203</v>
          </cell>
          <cell r="X55">
            <v>184.32464993421803</v>
          </cell>
          <cell r="Y55">
            <v>196.80496477351409</v>
          </cell>
          <cell r="Z55">
            <v>209.28527961281006</v>
          </cell>
          <cell r="AA55">
            <v>221.76559445210609</v>
          </cell>
          <cell r="AB55">
            <v>234.24590929140209</v>
          </cell>
          <cell r="AC55">
            <v>246.72622413069811</v>
          </cell>
          <cell r="AD55">
            <v>259.20653896999409</v>
          </cell>
          <cell r="AE55">
            <v>271.68685380929014</v>
          </cell>
          <cell r="AF55">
            <v>284.16716864858614</v>
          </cell>
          <cell r="AG55">
            <v>296.6474834878822</v>
          </cell>
          <cell r="AH55">
            <v>309.1277983271782</v>
          </cell>
          <cell r="AI55">
            <v>321.60811316647414</v>
          </cell>
          <cell r="AJ55">
            <v>334.08842800577025</v>
          </cell>
          <cell r="AK55">
            <v>346.56874284506625</v>
          </cell>
          <cell r="AL55">
            <v>359.04905768436225</v>
          </cell>
          <cell r="AM55">
            <v>371.52937252365825</v>
          </cell>
          <cell r="AN55">
            <v>384.00968736295431</v>
          </cell>
          <cell r="AO55">
            <v>397.58979685994956</v>
          </cell>
          <cell r="AP55">
            <v>410.74553815650637</v>
          </cell>
          <cell r="AQ55">
            <v>423.96527359086645</v>
          </cell>
          <cell r="AR55">
            <v>437.18962597915419</v>
          </cell>
          <cell r="AS55">
            <v>449.99245045670438</v>
          </cell>
          <cell r="AT55">
            <v>462.87125104735929</v>
          </cell>
          <cell r="AU55">
            <v>475.2812637325186</v>
          </cell>
          <cell r="AV55">
            <v>487.39612368141928</v>
          </cell>
          <cell r="AW55">
            <v>499.30769928896507</v>
          </cell>
          <cell r="AX55">
            <v>510.91975972680433</v>
          </cell>
          <cell r="AY55">
            <v>520.13613569543497</v>
          </cell>
          <cell r="AZ55">
            <v>529.29685491513328</v>
          </cell>
          <cell r="BA55">
            <v>537.52957546103289</v>
          </cell>
          <cell r="BB55">
            <v>545.32071575880855</v>
          </cell>
          <cell r="BC55">
            <v>552.17303310198963</v>
          </cell>
          <cell r="BD55">
            <v>558.93097743379519</v>
          </cell>
          <cell r="BE55">
            <v>564.57323285275913</v>
          </cell>
          <cell r="BF55">
            <v>569.73298596137545</v>
          </cell>
          <cell r="BG55">
            <v>574.10964654669124</v>
          </cell>
          <cell r="BH55">
            <v>577.88429893141517</v>
          </cell>
          <cell r="BI55">
            <v>581.63359233723281</v>
          </cell>
          <cell r="BJ55">
            <v>584.74094924708447</v>
          </cell>
          <cell r="BK55">
            <v>587.37972140850752</v>
          </cell>
          <cell r="BL55">
            <v>588.96187054994084</v>
          </cell>
          <cell r="BM55">
            <v>590.62334397272991</v>
          </cell>
          <cell r="BN55">
            <v>590.76543861041785</v>
          </cell>
          <cell r="BO55">
            <v>590.97794716660462</v>
          </cell>
          <cell r="BP55">
            <v>590.24191506536738</v>
          </cell>
          <cell r="BQ55">
            <v>589.15225956833001</v>
          </cell>
          <cell r="BR55">
            <v>586.99900920752759</v>
          </cell>
          <cell r="BS55">
            <v>586.70201936256694</v>
          </cell>
          <cell r="BT55">
            <v>585.37444660058554</v>
          </cell>
          <cell r="BU55">
            <v>583.60215078121018</v>
          </cell>
          <cell r="BV55">
            <v>581.46034998022537</v>
          </cell>
          <cell r="BW55">
            <v>579.57626887404047</v>
          </cell>
          <cell r="BX55">
            <v>576.56619134608661</v>
          </cell>
          <cell r="BY55">
            <v>573.09926266645562</v>
          </cell>
          <cell r="BZ55">
            <v>569.54201432609466</v>
          </cell>
          <cell r="CA55">
            <v>565.44243409068918</v>
          </cell>
          <cell r="CB55">
            <v>561.30367761329478</v>
          </cell>
          <cell r="CC55">
            <v>557.8060778320779</v>
          </cell>
          <cell r="CD55">
            <v>554.2127090975257</v>
          </cell>
          <cell r="CE55">
            <v>549.72142969221477</v>
          </cell>
          <cell r="CF55">
            <v>545.12014854943641</v>
          </cell>
          <cell r="CG55">
            <v>540.32734301682694</v>
          </cell>
          <cell r="CH55">
            <v>535.40857250830891</v>
          </cell>
          <cell r="CI55">
            <v>530.69750636387721</v>
          </cell>
          <cell r="CJ55">
            <v>525.13332857561238</v>
          </cell>
          <cell r="CK55">
            <v>520.09074144949545</v>
          </cell>
        </row>
        <row r="57">
          <cell r="L57">
            <v>856.17899285405508</v>
          </cell>
          <cell r="M57">
            <v>869.98833144847549</v>
          </cell>
        </row>
        <row r="58">
          <cell r="N58">
            <v>354.23955524817143</v>
          </cell>
          <cell r="O58">
            <v>359.77454829892423</v>
          </cell>
          <cell r="P58">
            <v>365.30954134967686</v>
          </cell>
          <cell r="Q58">
            <v>370.8445344004295</v>
          </cell>
          <cell r="R58">
            <v>376.37952745118218</v>
          </cell>
          <cell r="S58">
            <v>381.91452050193493</v>
          </cell>
          <cell r="T58">
            <v>387.44951355268751</v>
          </cell>
          <cell r="U58">
            <v>423.4269683825799</v>
          </cell>
          <cell r="V58">
            <v>459.40442321247241</v>
          </cell>
          <cell r="W58">
            <v>495.3818780423648</v>
          </cell>
          <cell r="X58">
            <v>531.35933287225726</v>
          </cell>
          <cell r="Y58">
            <v>567.33678770214976</v>
          </cell>
          <cell r="Z58">
            <v>603.31424253204204</v>
          </cell>
          <cell r="AA58">
            <v>639.29169736193444</v>
          </cell>
          <cell r="AB58">
            <v>675.26915219182683</v>
          </cell>
          <cell r="AC58">
            <v>711.24660702171923</v>
          </cell>
          <cell r="AD58">
            <v>747.22406185161162</v>
          </cell>
          <cell r="AE58">
            <v>783.20151668150424</v>
          </cell>
          <cell r="AF58">
            <v>819.17897151139653</v>
          </cell>
          <cell r="AG58">
            <v>855.15642634128892</v>
          </cell>
          <cell r="AH58">
            <v>891.13388117118132</v>
          </cell>
          <cell r="AI58">
            <v>927.11133600107371</v>
          </cell>
          <cell r="AJ58">
            <v>963.08879083096633</v>
          </cell>
          <cell r="AK58">
            <v>999.06624566085873</v>
          </cell>
          <cell r="AL58">
            <v>1035.043700490751</v>
          </cell>
          <cell r="AM58">
            <v>1071.0211553206434</v>
          </cell>
          <cell r="AN58">
            <v>1106.998610150536</v>
          </cell>
          <cell r="AO58">
            <v>1146.1464828047403</v>
          </cell>
          <cell r="AP58">
            <v>1184.0710139039354</v>
          </cell>
          <cell r="AQ58">
            <v>1222.1800232179701</v>
          </cell>
          <cell r="AR58">
            <v>1260.3023419920244</v>
          </cell>
          <cell r="AS58">
            <v>1297.2095070168839</v>
          </cell>
          <cell r="AT58">
            <v>1334.3356911300098</v>
          </cell>
          <cell r="AU58">
            <v>1370.1104833983027</v>
          </cell>
          <cell r="AV58">
            <v>1405.0344282021372</v>
          </cell>
          <cell r="AW58">
            <v>1439.3723578851275</v>
          </cell>
          <cell r="AX58">
            <v>1472.8468643590286</v>
          </cell>
          <cell r="AY58">
            <v>1499.4152445943321</v>
          </cell>
          <cell r="AZ58">
            <v>1525.8231811071432</v>
          </cell>
          <cell r="BA58">
            <v>1549.5559422899485</v>
          </cell>
          <cell r="BB58">
            <v>1572.0157441255556</v>
          </cell>
          <cell r="BC58">
            <v>1591.7691670855402</v>
          </cell>
          <cell r="BD58">
            <v>1611.2505375534488</v>
          </cell>
          <cell r="BE58">
            <v>1627.5156712530679</v>
          </cell>
          <cell r="BF58">
            <v>1642.3898780971247</v>
          </cell>
          <cell r="BG58">
            <v>1655.0066358104941</v>
          </cell>
          <cell r="BH58">
            <v>1665.8879627175975</v>
          </cell>
          <cell r="BI58">
            <v>1676.6961863793192</v>
          </cell>
          <cell r="BJ58">
            <v>1685.6538764940381</v>
          </cell>
          <cell r="BK58">
            <v>1693.2607604121472</v>
          </cell>
          <cell r="BL58">
            <v>1697.8216789468979</v>
          </cell>
          <cell r="BM58">
            <v>1702.6112684555894</v>
          </cell>
          <cell r="BN58">
            <v>1703.0208898052763</v>
          </cell>
          <cell r="BO58">
            <v>1703.6334959037299</v>
          </cell>
          <cell r="BP58">
            <v>1701.5117095532576</v>
          </cell>
          <cell r="BQ58">
            <v>1698.3705202539807</v>
          </cell>
          <cell r="BR58">
            <v>1692.1632675852179</v>
          </cell>
          <cell r="BS58">
            <v>1691.3071242210806</v>
          </cell>
          <cell r="BT58">
            <v>1687.480082219929</v>
          </cell>
          <cell r="BU58">
            <v>1682.3710209816645</v>
          </cell>
          <cell r="BV58">
            <v>1676.1967743729622</v>
          </cell>
          <cell r="BW58">
            <v>1670.7654656466639</v>
          </cell>
          <cell r="BX58">
            <v>1662.0882063234092</v>
          </cell>
          <cell r="BY58">
            <v>1652.0939656671439</v>
          </cell>
          <cell r="BZ58">
            <v>1641.8393572592634</v>
          </cell>
          <cell r="CA58">
            <v>1630.0213490887943</v>
          </cell>
          <cell r="CB58">
            <v>1618.0904061490744</v>
          </cell>
          <cell r="CC58">
            <v>1608.0077487993126</v>
          </cell>
          <cell r="CD58">
            <v>1597.6490148251148</v>
          </cell>
          <cell r="CE58">
            <v>1584.7018412951468</v>
          </cell>
          <cell r="CF58">
            <v>1571.4375617793198</v>
          </cell>
          <cell r="CG58">
            <v>1557.6211679801038</v>
          </cell>
          <cell r="CH58">
            <v>1543.4416503904019</v>
          </cell>
          <cell r="CI58">
            <v>1529.8608896808839</v>
          </cell>
          <cell r="CJ58">
            <v>1513.8208331902836</v>
          </cell>
        </row>
        <row r="60">
          <cell r="J60">
            <v>0</v>
          </cell>
          <cell r="K60">
            <v>0</v>
          </cell>
          <cell r="L60">
            <v>236.14719503990921</v>
          </cell>
          <cell r="M60">
            <v>239.95602076635942</v>
          </cell>
        </row>
        <row r="61">
          <cell r="N61">
            <v>222.15022956241262</v>
          </cell>
          <cell r="O61">
            <v>225.6213268993254</v>
          </cell>
          <cell r="P61">
            <v>229.09242423623806</v>
          </cell>
          <cell r="Q61">
            <v>232.56352157315072</v>
          </cell>
          <cell r="R61">
            <v>236.03461891006344</v>
          </cell>
          <cell r="S61">
            <v>239.50571624697616</v>
          </cell>
          <cell r="T61">
            <v>242.97681358388877</v>
          </cell>
          <cell r="U61">
            <v>265.53894627382135</v>
          </cell>
          <cell r="V61">
            <v>288.10107896375388</v>
          </cell>
          <cell r="W61">
            <v>310.6632116536864</v>
          </cell>
          <cell r="X61">
            <v>333.22534434361893</v>
          </cell>
          <cell r="Y61">
            <v>355.78747703355157</v>
          </cell>
          <cell r="Z61">
            <v>378.34960972348404</v>
          </cell>
          <cell r="AA61">
            <v>400.91174241341656</v>
          </cell>
          <cell r="AB61">
            <v>423.47387510334909</v>
          </cell>
          <cell r="AC61">
            <v>446.03600779328156</v>
          </cell>
          <cell r="AD61">
            <v>468.59814048321414</v>
          </cell>
          <cell r="AE61">
            <v>491.16027317314672</v>
          </cell>
          <cell r="AF61">
            <v>513.72240586307919</v>
          </cell>
          <cell r="AG61">
            <v>536.28453855301188</v>
          </cell>
          <cell r="AH61">
            <v>558.84667124294435</v>
          </cell>
          <cell r="AI61">
            <v>581.40880393287682</v>
          </cell>
          <cell r="AJ61">
            <v>603.9709366228094</v>
          </cell>
          <cell r="AK61">
            <v>626.53306931274199</v>
          </cell>
          <cell r="AL61">
            <v>649.09520200267445</v>
          </cell>
          <cell r="AM61">
            <v>671.65733469260704</v>
          </cell>
          <cell r="AN61">
            <v>694.21946738253962</v>
          </cell>
          <cell r="AO61">
            <v>718.76982819958312</v>
          </cell>
          <cell r="AP61">
            <v>742.55300871941711</v>
          </cell>
          <cell r="AQ61">
            <v>766.45187896720165</v>
          </cell>
          <cell r="AR61">
            <v>790.35909582550687</v>
          </cell>
          <cell r="AS61">
            <v>813.50426711228329</v>
          </cell>
          <cell r="AT61">
            <v>836.78678935271807</v>
          </cell>
          <cell r="AU61">
            <v>859.22182857181701</v>
          </cell>
          <cell r="AV61">
            <v>881.12328548269625</v>
          </cell>
          <cell r="AW61">
            <v>902.65724138558846</v>
          </cell>
          <cell r="AX61">
            <v>923.64972849634012</v>
          </cell>
          <cell r="AY61">
            <v>940.31125508458126</v>
          </cell>
          <cell r="AZ61">
            <v>956.87216442312376</v>
          </cell>
          <cell r="BA61">
            <v>971.75542143606947</v>
          </cell>
          <cell r="BB61">
            <v>985.84038190924684</v>
          </cell>
          <cell r="BC61">
            <v>998.22812173161003</v>
          </cell>
          <cell r="BD61">
            <v>1010.4452523640273</v>
          </cell>
          <cell r="BE61">
            <v>1020.645420955314</v>
          </cell>
          <cell r="BF61">
            <v>1029.9733133829427</v>
          </cell>
          <cell r="BG61">
            <v>1037.8855173726829</v>
          </cell>
          <cell r="BH61">
            <v>1044.7094003483239</v>
          </cell>
          <cell r="BI61">
            <v>1051.4874389158445</v>
          </cell>
          <cell r="BJ61">
            <v>1057.1049733945665</v>
          </cell>
          <cell r="BK61">
            <v>1061.8753921228722</v>
          </cell>
          <cell r="BL61">
            <v>1064.7356291700885</v>
          </cell>
          <cell r="BM61">
            <v>1067.7392700484206</v>
          </cell>
          <cell r="BN61">
            <v>1067.9961512338175</v>
          </cell>
          <cell r="BO61">
            <v>1068.3803279396275</v>
          </cell>
          <cell r="BP61">
            <v>1067.0497161605176</v>
          </cell>
          <cell r="BQ61">
            <v>1065.0798177863949</v>
          </cell>
          <cell r="BR61">
            <v>1061.1871339093743</v>
          </cell>
          <cell r="BS61">
            <v>1060.6502304437286</v>
          </cell>
          <cell r="BT61">
            <v>1058.2502210531759</v>
          </cell>
          <cell r="BU61">
            <v>1055.0462334969761</v>
          </cell>
          <cell r="BV61">
            <v>1051.1742483355865</v>
          </cell>
          <cell r="BW61">
            <v>1047.7681733716367</v>
          </cell>
          <cell r="BX61">
            <v>1042.3265022706125</v>
          </cell>
          <cell r="BY61">
            <v>1036.0589276217684</v>
          </cell>
          <cell r="BZ61">
            <v>1029.6280715015719</v>
          </cell>
          <cell r="CA61">
            <v>1022.2167782421254</v>
          </cell>
          <cell r="CB61">
            <v>1014.734661483318</v>
          </cell>
          <cell r="CC61">
            <v>1008.4116390775351</v>
          </cell>
          <cell r="CD61">
            <v>1001.9154838733772</v>
          </cell>
          <cell r="CE61">
            <v>993.7960699647532</v>
          </cell>
          <cell r="CF61">
            <v>985.47779298025148</v>
          </cell>
          <cell r="CG61">
            <v>976.81327483498035</v>
          </cell>
          <cell r="CH61">
            <v>967.92103499059124</v>
          </cell>
          <cell r="CI61">
            <v>959.40428674902898</v>
          </cell>
          <cell r="CJ61">
            <v>949.34526827187278</v>
          </cell>
          <cell r="CK61">
            <v>940.22919056830608</v>
          </cell>
        </row>
        <row r="63">
          <cell r="K63">
            <v>179.70937947281089</v>
          </cell>
        </row>
        <row r="64">
          <cell r="L64">
            <v>2.2676878484518714</v>
          </cell>
          <cell r="M64">
            <v>2.3042634589107731</v>
          </cell>
          <cell r="N64">
            <v>2.3408390693696739</v>
          </cell>
          <cell r="O64">
            <v>2.3774146798285756</v>
          </cell>
          <cell r="P64">
            <v>2.4139902902874764</v>
          </cell>
          <cell r="Q64">
            <v>2.4505659007463771</v>
          </cell>
          <cell r="R64">
            <v>2.4871415112052788</v>
          </cell>
          <cell r="S64">
            <v>2.5237171216641801</v>
          </cell>
          <cell r="T64">
            <v>2.5602927321230804</v>
          </cell>
          <cell r="U64">
            <v>2.7980342001059384</v>
          </cell>
          <cell r="V64">
            <v>3.035775668088796</v>
          </cell>
          <cell r="W64">
            <v>3.2735171360716535</v>
          </cell>
          <cell r="X64">
            <v>3.5112586040545106</v>
          </cell>
          <cell r="Y64">
            <v>3.7490000720373691</v>
          </cell>
          <cell r="Z64">
            <v>3.9867415400202262</v>
          </cell>
          <cell r="AA64">
            <v>4.2244830080030837</v>
          </cell>
          <cell r="AB64">
            <v>4.4622244759859404</v>
          </cell>
          <cell r="AC64">
            <v>4.6999659439687989</v>
          </cell>
          <cell r="AD64">
            <v>4.9377074119516555</v>
          </cell>
          <cell r="AE64">
            <v>5.175448879934514</v>
          </cell>
          <cell r="AF64">
            <v>5.4131903479173715</v>
          </cell>
          <cell r="AG64">
            <v>5.6509318159002291</v>
          </cell>
          <cell r="AH64">
            <v>5.8886732838830858</v>
          </cell>
          <cell r="AI64">
            <v>6.1264147518659442</v>
          </cell>
          <cell r="AJ64">
            <v>6.3641562198488018</v>
          </cell>
          <cell r="AK64">
            <v>6.6018976878316593</v>
          </cell>
          <cell r="AL64">
            <v>6.8396391558145169</v>
          </cell>
          <cell r="AM64">
            <v>7.0773806237973744</v>
          </cell>
          <cell r="AN64">
            <v>7.315122091780232</v>
          </cell>
          <cell r="AO64">
            <v>7.5738138963345554</v>
          </cell>
          <cell r="AP64">
            <v>7.8244217767061501</v>
          </cell>
          <cell r="AQ64">
            <v>8.076248701665925</v>
          </cell>
          <cell r="AR64">
            <v>8.3281635764425523</v>
          </cell>
          <cell r="AS64">
            <v>8.572048632614047</v>
          </cell>
          <cell r="AT64">
            <v>8.817380981814102</v>
          </cell>
          <cell r="AU64">
            <v>9.0537832418088549</v>
          </cell>
          <cell r="AV64">
            <v>9.2845630439008406</v>
          </cell>
          <cell r="AW64">
            <v>9.5114704182252563</v>
          </cell>
          <cell r="AX64">
            <v>9.7326722332712379</v>
          </cell>
          <cell r="AY64">
            <v>9.9082378965159794</v>
          </cell>
          <cell r="AZ64">
            <v>10.082743336732317</v>
          </cell>
          <cell r="BA64">
            <v>10.239571036456054</v>
          </cell>
          <cell r="BB64">
            <v>10.38798693425227</v>
          </cell>
          <cell r="BC64">
            <v>10.518518896404611</v>
          </cell>
          <cell r="BD64">
            <v>10.647253117189743</v>
          </cell>
          <cell r="BE64">
            <v>10.754734226705917</v>
          </cell>
          <cell r="BF64">
            <v>10.853023996977511</v>
          </cell>
          <cell r="BG64">
            <v>10.93639638988698</v>
          </cell>
          <cell r="BH64">
            <v>11.00830093801935</v>
          </cell>
          <cell r="BI64">
            <v>11.079722414935217</v>
          </cell>
          <cell r="BJ64">
            <v>11.138915440336206</v>
          </cell>
          <cell r="BK64">
            <v>11.189182246535177</v>
          </cell>
          <cell r="BL64">
            <v>11.21932110635527</v>
          </cell>
          <cell r="BM64">
            <v>11.250971039520792</v>
          </cell>
          <cell r="BN64">
            <v>11.253677845253772</v>
          </cell>
          <cell r="BO64">
            <v>11.257725988009568</v>
          </cell>
          <cell r="BP64">
            <v>11.243705079524176</v>
          </cell>
          <cell r="BQ64">
            <v>11.222947887033682</v>
          </cell>
          <cell r="BR64">
            <v>11.181929939305316</v>
          </cell>
          <cell r="BS64">
            <v>11.176272485737348</v>
          </cell>
          <cell r="BT64">
            <v>11.150983131954883</v>
          </cell>
          <cell r="BU64">
            <v>11.117222107876264</v>
          </cell>
          <cell r="BV64">
            <v>11.076422266437191</v>
          </cell>
          <cell r="BW64">
            <v>11.040531809044818</v>
          </cell>
          <cell r="BX64">
            <v>10.983191889383118</v>
          </cell>
          <cell r="BY64">
            <v>10.917149267518152</v>
          </cell>
          <cell r="BZ64">
            <v>10.849386117845505</v>
          </cell>
          <cell r="CA64">
            <v>10.771291916230492</v>
          </cell>
          <cell r="CB64">
            <v>10.692451433980702</v>
          </cell>
          <cell r="CC64">
            <v>10.625824548592776</v>
          </cell>
          <cell r="CD64">
            <v>10.557373330097366</v>
          </cell>
          <cell r="CE64">
            <v>10.471817527003539</v>
          </cell>
          <cell r="CF64">
            <v>10.384166265991945</v>
          </cell>
          <cell r="CG64">
            <v>10.292866596251947</v>
          </cell>
          <cell r="CH64">
            <v>10.199167379812003</v>
          </cell>
          <cell r="CI64">
            <v>10.109424789551777</v>
          </cell>
          <cell r="CJ64">
            <v>10.003431005538051</v>
          </cell>
          <cell r="CK64">
            <v>9.9073731671556544</v>
          </cell>
        </row>
        <row r="66">
          <cell r="K66">
            <v>210.01113730060604</v>
          </cell>
        </row>
        <row r="67">
          <cell r="L67">
            <v>2.598512098250227</v>
          </cell>
          <cell r="M67">
            <v>2.6404235837058763</v>
          </cell>
          <cell r="N67">
            <v>2.6823350691615246</v>
          </cell>
          <cell r="O67">
            <v>2.7242465546171744</v>
          </cell>
          <cell r="P67">
            <v>2.7661580400728232</v>
          </cell>
          <cell r="Q67">
            <v>2.8080695255284711</v>
          </cell>
          <cell r="R67">
            <v>2.8499810109841204</v>
          </cell>
          <cell r="S67">
            <v>2.8918924964397692</v>
          </cell>
          <cell r="T67">
            <v>2.9338039818954171</v>
          </cell>
          <cell r="U67">
            <v>3.2062286373571349</v>
          </cell>
          <cell r="V67">
            <v>3.4786532928188527</v>
          </cell>
          <cell r="W67">
            <v>3.7510779482805701</v>
          </cell>
          <cell r="X67">
            <v>4.023502603742287</v>
          </cell>
          <cell r="Y67">
            <v>4.2959272592040048</v>
          </cell>
          <cell r="Z67">
            <v>4.5683519146657217</v>
          </cell>
          <cell r="AA67">
            <v>4.8407765701274394</v>
          </cell>
          <cell r="AB67">
            <v>5.1132012255891572</v>
          </cell>
          <cell r="AC67">
            <v>5.3856258810508733</v>
          </cell>
          <cell r="AD67">
            <v>5.658050536512591</v>
          </cell>
          <cell r="AE67">
            <v>5.9304751919743097</v>
          </cell>
          <cell r="AF67">
            <v>6.2028998474360266</v>
          </cell>
          <cell r="AG67">
            <v>6.4753245028977435</v>
          </cell>
          <cell r="AH67">
            <v>6.7477491583594613</v>
          </cell>
          <cell r="AI67">
            <v>7.0201738138211782</v>
          </cell>
          <cell r="AJ67">
            <v>7.2925984692828969</v>
          </cell>
          <cell r="AK67">
            <v>7.5650231247446138</v>
          </cell>
          <cell r="AL67">
            <v>7.8374477802063307</v>
          </cell>
          <cell r="AM67">
            <v>8.1098724356680485</v>
          </cell>
          <cell r="AN67">
            <v>8.3822970911297663</v>
          </cell>
          <cell r="AO67">
            <v>8.6787284471082824</v>
          </cell>
          <cell r="AP67">
            <v>8.9658965463274978</v>
          </cell>
          <cell r="AQ67">
            <v>9.2544615318566397</v>
          </cell>
          <cell r="AR67">
            <v>9.5431272978628154</v>
          </cell>
          <cell r="AS67">
            <v>9.8225918059417001</v>
          </cell>
          <cell r="AT67">
            <v>10.10371474705712</v>
          </cell>
          <cell r="AU67">
            <v>10.374604822633192</v>
          </cell>
          <cell r="AV67">
            <v>10.639052201569058</v>
          </cell>
          <cell r="AW67">
            <v>10.899062219158878</v>
          </cell>
          <cell r="AX67">
            <v>11.152534315393066</v>
          </cell>
          <cell r="AY67">
            <v>11.353712577335173</v>
          </cell>
          <cell r="AZ67">
            <v>11.553675944393037</v>
          </cell>
          <cell r="BA67">
            <v>11.733382633455685</v>
          </cell>
          <cell r="BB67">
            <v>11.903450355192353</v>
          </cell>
          <cell r="BC67">
            <v>12.053025122765746</v>
          </cell>
          <cell r="BD67">
            <v>12.200539883405026</v>
          </cell>
          <cell r="BE67">
            <v>12.323700998195056</v>
          </cell>
          <cell r="BF67">
            <v>12.436329884644014</v>
          </cell>
          <cell r="BG67">
            <v>12.531865154978172</v>
          </cell>
          <cell r="BH67">
            <v>12.614259580810954</v>
          </cell>
          <cell r="BI67">
            <v>12.696100462027246</v>
          </cell>
          <cell r="BJ67">
            <v>12.763928930015695</v>
          </cell>
          <cell r="BK67">
            <v>12.82152896704795</v>
          </cell>
          <cell r="BL67">
            <v>12.856064669095058</v>
          </cell>
          <cell r="BM67">
            <v>12.892331889160449</v>
          </cell>
          <cell r="BN67">
            <v>12.895433580360834</v>
          </cell>
          <cell r="BO67">
            <v>12.900072291078256</v>
          </cell>
          <cell r="BP67">
            <v>12.884005926233279</v>
          </cell>
          <cell r="BQ67">
            <v>12.860220546843832</v>
          </cell>
          <cell r="BR67">
            <v>12.813218648637115</v>
          </cell>
          <cell r="BS67">
            <v>12.806735850948847</v>
          </cell>
          <cell r="BT67">
            <v>12.777757130704995</v>
          </cell>
          <cell r="BU67">
            <v>12.739070840800723</v>
          </cell>
          <cell r="BV67">
            <v>12.692318867570147</v>
          </cell>
          <cell r="BW67">
            <v>12.651192489524121</v>
          </cell>
          <cell r="BX67">
            <v>12.585487469736963</v>
          </cell>
          <cell r="BY67">
            <v>12.509810144026796</v>
          </cell>
          <cell r="BZ67">
            <v>12.432161289330978</v>
          </cell>
          <cell r="CA67">
            <v>12.342674225298623</v>
          </cell>
          <cell r="CB67">
            <v>12.252332008622805</v>
          </cell>
          <cell r="CC67">
            <v>12.175985183433678</v>
          </cell>
          <cell r="CD67">
            <v>12.097547880203553</v>
          </cell>
          <cell r="CE67">
            <v>11.999510670379193</v>
          </cell>
          <cell r="CF67">
            <v>11.899072304348788</v>
          </cell>
          <cell r="CG67">
            <v>11.794453277286664</v>
          </cell>
          <cell r="CH67">
            <v>11.687084642894598</v>
          </cell>
          <cell r="CI67">
            <v>11.584249851642925</v>
          </cell>
          <cell r="CJ67">
            <v>11.46279304254681</v>
          </cell>
          <cell r="CK67">
            <v>11.352721695937607</v>
          </cell>
        </row>
      </sheetData>
      <sheetData sheetId="11">
        <row r="7">
          <cell r="L7">
            <v>46.19</v>
          </cell>
          <cell r="M7">
            <v>46.19</v>
          </cell>
          <cell r="N7">
            <v>46.19</v>
          </cell>
          <cell r="O7">
            <v>46.19</v>
          </cell>
          <cell r="P7">
            <v>46.19</v>
          </cell>
          <cell r="Q7">
            <v>46.19</v>
          </cell>
          <cell r="R7">
            <v>46.19</v>
          </cell>
          <cell r="S7">
            <v>46.19</v>
          </cell>
          <cell r="T7">
            <v>46.19</v>
          </cell>
          <cell r="U7">
            <v>46.19</v>
          </cell>
          <cell r="V7">
            <v>46.19</v>
          </cell>
          <cell r="W7">
            <v>46.19</v>
          </cell>
          <cell r="X7">
            <v>46.19</v>
          </cell>
          <cell r="Y7">
            <v>46.19</v>
          </cell>
          <cell r="Z7">
            <v>46.19</v>
          </cell>
          <cell r="AA7">
            <v>46.19</v>
          </cell>
          <cell r="AB7">
            <v>46.19</v>
          </cell>
          <cell r="AC7">
            <v>46.19</v>
          </cell>
          <cell r="AD7">
            <v>46.19</v>
          </cell>
          <cell r="AE7">
            <v>46.19</v>
          </cell>
          <cell r="AF7">
            <v>46.19</v>
          </cell>
          <cell r="AG7">
            <v>46.19</v>
          </cell>
          <cell r="AH7">
            <v>46.19</v>
          </cell>
          <cell r="AI7">
            <v>46.19</v>
          </cell>
          <cell r="AJ7">
            <v>46.19</v>
          </cell>
          <cell r="AK7">
            <v>46.19</v>
          </cell>
          <cell r="AL7">
            <v>46.19</v>
          </cell>
          <cell r="AM7">
            <v>46.19</v>
          </cell>
          <cell r="AN7">
            <v>46.19</v>
          </cell>
          <cell r="AO7">
            <v>46.19</v>
          </cell>
          <cell r="AP7">
            <v>46.19</v>
          </cell>
          <cell r="AQ7">
            <v>46.19</v>
          </cell>
          <cell r="AR7">
            <v>46.19</v>
          </cell>
          <cell r="AS7">
            <v>46.19</v>
          </cell>
          <cell r="AT7">
            <v>46.19</v>
          </cell>
          <cell r="AU7">
            <v>46.19</v>
          </cell>
          <cell r="AV7">
            <v>46.19</v>
          </cell>
          <cell r="AW7">
            <v>46.19</v>
          </cell>
          <cell r="AX7">
            <v>46.19</v>
          </cell>
          <cell r="AY7">
            <v>46.19</v>
          </cell>
          <cell r="AZ7">
            <v>46.19</v>
          </cell>
          <cell r="BA7">
            <v>46.19</v>
          </cell>
          <cell r="BB7">
            <v>46.19</v>
          </cell>
          <cell r="BC7">
            <v>46.19</v>
          </cell>
          <cell r="BD7">
            <v>46.19</v>
          </cell>
          <cell r="BE7">
            <v>46.19</v>
          </cell>
          <cell r="BF7">
            <v>46.19</v>
          </cell>
          <cell r="BG7">
            <v>46.19</v>
          </cell>
          <cell r="BH7">
            <v>46.19</v>
          </cell>
          <cell r="BI7">
            <v>46.19</v>
          </cell>
          <cell r="BJ7">
            <v>46.19</v>
          </cell>
          <cell r="BK7">
            <v>46.19</v>
          </cell>
          <cell r="BL7">
            <v>46.19</v>
          </cell>
          <cell r="BM7">
            <v>46.19</v>
          </cell>
          <cell r="BN7">
            <v>46.19</v>
          </cell>
          <cell r="BO7">
            <v>46.19</v>
          </cell>
          <cell r="BP7">
            <v>46.19</v>
          </cell>
          <cell r="BQ7">
            <v>46.19</v>
          </cell>
          <cell r="BR7">
            <v>46.19</v>
          </cell>
          <cell r="BS7">
            <v>46.19</v>
          </cell>
          <cell r="BT7">
            <v>46.19</v>
          </cell>
          <cell r="BU7">
            <v>46.19</v>
          </cell>
          <cell r="BV7">
            <v>46.19</v>
          </cell>
          <cell r="BW7">
            <v>46.19</v>
          </cell>
          <cell r="BX7">
            <v>46.19</v>
          </cell>
          <cell r="BY7">
            <v>46.19</v>
          </cell>
          <cell r="BZ7">
            <v>46.19</v>
          </cell>
          <cell r="CA7">
            <v>46.19</v>
          </cell>
          <cell r="CB7">
            <v>46.19</v>
          </cell>
          <cell r="CC7">
            <v>46.19</v>
          </cell>
          <cell r="CD7">
            <v>46.19</v>
          </cell>
          <cell r="CE7">
            <v>46.19</v>
          </cell>
          <cell r="CF7">
            <v>46.19</v>
          </cell>
          <cell r="CG7">
            <v>46.19</v>
          </cell>
          <cell r="CH7">
            <v>46.19</v>
          </cell>
          <cell r="CI7">
            <v>46.19</v>
          </cell>
          <cell r="CJ7">
            <v>46.19</v>
          </cell>
          <cell r="CK7">
            <v>46.19</v>
          </cell>
          <cell r="CL7">
            <v>46.19</v>
          </cell>
          <cell r="CM7">
            <v>46.19</v>
          </cell>
        </row>
        <row r="10">
          <cell r="L10">
            <v>173.21250000000001</v>
          </cell>
          <cell r="M10">
            <v>173.21250000000001</v>
          </cell>
          <cell r="N10">
            <v>173.21250000000001</v>
          </cell>
          <cell r="O10">
            <v>173.21250000000001</v>
          </cell>
          <cell r="P10">
            <v>173.21250000000001</v>
          </cell>
          <cell r="Q10">
            <v>173.21250000000001</v>
          </cell>
          <cell r="R10">
            <v>173.21250000000001</v>
          </cell>
          <cell r="S10">
            <v>173.21250000000001</v>
          </cell>
          <cell r="T10">
            <v>173.21250000000001</v>
          </cell>
          <cell r="U10">
            <v>173.21250000000001</v>
          </cell>
          <cell r="V10">
            <v>173.21250000000001</v>
          </cell>
          <cell r="W10">
            <v>173.21250000000001</v>
          </cell>
          <cell r="X10">
            <v>173.21250000000001</v>
          </cell>
          <cell r="Y10">
            <v>173.21250000000001</v>
          </cell>
          <cell r="Z10">
            <v>173.21250000000001</v>
          </cell>
          <cell r="AA10">
            <v>173.21250000000001</v>
          </cell>
          <cell r="AB10">
            <v>173.21250000000001</v>
          </cell>
          <cell r="AC10">
            <v>173.21250000000001</v>
          </cell>
          <cell r="AD10">
            <v>173.21250000000001</v>
          </cell>
          <cell r="AE10">
            <v>173.21250000000001</v>
          </cell>
          <cell r="AF10">
            <v>173.21250000000001</v>
          </cell>
          <cell r="AG10">
            <v>173.21250000000001</v>
          </cell>
          <cell r="AH10">
            <v>173.21250000000001</v>
          </cell>
          <cell r="AI10">
            <v>173.21250000000001</v>
          </cell>
          <cell r="AJ10">
            <v>173.21250000000001</v>
          </cell>
          <cell r="AK10">
            <v>173.21250000000001</v>
          </cell>
          <cell r="AL10">
            <v>173.21250000000001</v>
          </cell>
          <cell r="AM10">
            <v>173.21250000000001</v>
          </cell>
          <cell r="AN10">
            <v>173.21250000000001</v>
          </cell>
          <cell r="AO10">
            <v>173.21250000000001</v>
          </cell>
          <cell r="AP10">
            <v>173.21250000000001</v>
          </cell>
          <cell r="AQ10">
            <v>173.21250000000001</v>
          </cell>
          <cell r="AR10">
            <v>173.21250000000001</v>
          </cell>
          <cell r="AS10">
            <v>173.21250000000001</v>
          </cell>
          <cell r="AT10">
            <v>173.21250000000001</v>
          </cell>
          <cell r="AU10">
            <v>173.21250000000001</v>
          </cell>
          <cell r="AV10">
            <v>173.21250000000001</v>
          </cell>
          <cell r="AW10">
            <v>173.21250000000001</v>
          </cell>
          <cell r="AX10">
            <v>173.21250000000001</v>
          </cell>
          <cell r="AY10">
            <v>173.21250000000001</v>
          </cell>
          <cell r="AZ10">
            <v>173.21250000000001</v>
          </cell>
          <cell r="BA10">
            <v>173.21250000000001</v>
          </cell>
          <cell r="BB10">
            <v>173.21250000000001</v>
          </cell>
          <cell r="BC10">
            <v>173.21250000000001</v>
          </cell>
          <cell r="BD10">
            <v>173.21250000000001</v>
          </cell>
          <cell r="BE10">
            <v>173.21250000000001</v>
          </cell>
          <cell r="BF10">
            <v>173.21250000000001</v>
          </cell>
          <cell r="BG10">
            <v>173.21250000000001</v>
          </cell>
          <cell r="BH10">
            <v>173.21250000000001</v>
          </cell>
          <cell r="BI10">
            <v>173.21250000000001</v>
          </cell>
          <cell r="BJ10">
            <v>173.21250000000001</v>
          </cell>
          <cell r="BK10">
            <v>173.21250000000001</v>
          </cell>
          <cell r="BL10">
            <v>173.21250000000001</v>
          </cell>
          <cell r="BM10">
            <v>173.21250000000001</v>
          </cell>
          <cell r="BN10">
            <v>173.21250000000001</v>
          </cell>
          <cell r="BO10">
            <v>173.21250000000001</v>
          </cell>
          <cell r="BP10">
            <v>173.21250000000001</v>
          </cell>
          <cell r="BQ10">
            <v>173.21250000000001</v>
          </cell>
          <cell r="BR10">
            <v>173.21250000000001</v>
          </cell>
          <cell r="BS10">
            <v>173.21250000000001</v>
          </cell>
          <cell r="BT10">
            <v>173.21250000000001</v>
          </cell>
          <cell r="BU10">
            <v>173.21250000000001</v>
          </cell>
          <cell r="BV10">
            <v>173.21250000000001</v>
          </cell>
          <cell r="BW10">
            <v>173.21250000000001</v>
          </cell>
          <cell r="BX10">
            <v>173.21250000000001</v>
          </cell>
          <cell r="BY10">
            <v>173.21250000000001</v>
          </cell>
          <cell r="BZ10">
            <v>173.21250000000001</v>
          </cell>
          <cell r="CA10">
            <v>173.21250000000001</v>
          </cell>
          <cell r="CB10">
            <v>173.21250000000001</v>
          </cell>
          <cell r="CC10">
            <v>173.21250000000001</v>
          </cell>
          <cell r="CD10">
            <v>173.21250000000001</v>
          </cell>
          <cell r="CE10">
            <v>173.21250000000001</v>
          </cell>
          <cell r="CF10">
            <v>173.21250000000001</v>
          </cell>
          <cell r="CG10">
            <v>173.21250000000001</v>
          </cell>
          <cell r="CH10">
            <v>173.21250000000001</v>
          </cell>
          <cell r="CI10">
            <v>173.21250000000001</v>
          </cell>
          <cell r="CJ10">
            <v>173.21250000000001</v>
          </cell>
          <cell r="CK10">
            <v>173.21250000000001</v>
          </cell>
          <cell r="CL10">
            <v>173.21250000000001</v>
          </cell>
          <cell r="CM10">
            <v>173.21250000000001</v>
          </cell>
        </row>
        <row r="16">
          <cell r="L16">
            <v>138.57</v>
          </cell>
          <cell r="M16">
            <v>138.57</v>
          </cell>
          <cell r="N16">
            <v>138.57</v>
          </cell>
          <cell r="O16">
            <v>138.57</v>
          </cell>
          <cell r="P16">
            <v>138.57</v>
          </cell>
        </row>
        <row r="19">
          <cell r="L19">
            <v>323.33</v>
          </cell>
          <cell r="M19">
            <v>323.33</v>
          </cell>
          <cell r="N19">
            <v>323.33</v>
          </cell>
          <cell r="O19">
            <v>323.33</v>
          </cell>
          <cell r="P19">
            <v>323.33</v>
          </cell>
        </row>
        <row r="22">
          <cell r="L22">
            <v>1016.18</v>
          </cell>
          <cell r="M22">
            <v>1016.18</v>
          </cell>
          <cell r="N22">
            <v>1016.18</v>
          </cell>
          <cell r="O22">
            <v>1016.18</v>
          </cell>
          <cell r="P22">
            <v>1016.18</v>
          </cell>
        </row>
        <row r="25">
          <cell r="L25">
            <v>13.856999999999999</v>
          </cell>
          <cell r="M25">
            <v>13.856999999999999</v>
          </cell>
        </row>
        <row r="26">
          <cell r="L26">
            <v>18.475999999999999</v>
          </cell>
          <cell r="M26">
            <v>36.951999999999998</v>
          </cell>
          <cell r="N26">
            <v>36.951999999999998</v>
          </cell>
          <cell r="O26">
            <v>36.951999999999998</v>
          </cell>
          <cell r="P26">
            <v>36.951999999999998</v>
          </cell>
          <cell r="Q26">
            <v>36.951999999999998</v>
          </cell>
          <cell r="R26">
            <v>36.951999999999998</v>
          </cell>
          <cell r="S26">
            <v>36.951999999999998</v>
          </cell>
          <cell r="T26">
            <v>36.951999999999998</v>
          </cell>
          <cell r="U26">
            <v>36.951999999999998</v>
          </cell>
          <cell r="V26">
            <v>36.951999999999998</v>
          </cell>
          <cell r="W26">
            <v>36.951999999999998</v>
          </cell>
          <cell r="X26">
            <v>36.951999999999998</v>
          </cell>
          <cell r="Y26">
            <v>36.951999999999998</v>
          </cell>
          <cell r="Z26">
            <v>36.951999999999998</v>
          </cell>
          <cell r="AA26">
            <v>36.951999999999998</v>
          </cell>
          <cell r="AB26">
            <v>36.951999999999998</v>
          </cell>
          <cell r="AC26">
            <v>36.951999999999998</v>
          </cell>
          <cell r="AD26">
            <v>36.951999999999998</v>
          </cell>
          <cell r="AE26">
            <v>36.951999999999998</v>
          </cell>
          <cell r="AF26">
            <v>36.951999999999998</v>
          </cell>
          <cell r="AG26">
            <v>36.951999999999998</v>
          </cell>
          <cell r="AH26">
            <v>36.951999999999998</v>
          </cell>
          <cell r="AI26">
            <v>36.951999999999998</v>
          </cell>
          <cell r="AJ26">
            <v>36.951999999999998</v>
          </cell>
          <cell r="AK26">
            <v>36.951999999999998</v>
          </cell>
          <cell r="AL26">
            <v>36.951999999999998</v>
          </cell>
          <cell r="AM26">
            <v>36.951999999999998</v>
          </cell>
          <cell r="AN26">
            <v>36.951999999999998</v>
          </cell>
          <cell r="AO26">
            <v>36.951999999999998</v>
          </cell>
          <cell r="AP26">
            <v>36.951999999999998</v>
          </cell>
          <cell r="AQ26">
            <v>36.951999999999998</v>
          </cell>
          <cell r="AR26">
            <v>36.951999999999998</v>
          </cell>
          <cell r="AS26">
            <v>36.951999999999998</v>
          </cell>
          <cell r="AT26">
            <v>36.951999999999998</v>
          </cell>
          <cell r="AU26">
            <v>36.951999999999998</v>
          </cell>
          <cell r="AV26">
            <v>36.951999999999998</v>
          </cell>
          <cell r="AW26">
            <v>36.951999999999998</v>
          </cell>
          <cell r="AX26">
            <v>36.951999999999998</v>
          </cell>
          <cell r="AY26">
            <v>36.951999999999998</v>
          </cell>
          <cell r="AZ26">
            <v>36.951999999999998</v>
          </cell>
          <cell r="BA26">
            <v>36.951999999999998</v>
          </cell>
          <cell r="BB26">
            <v>36.951999999999998</v>
          </cell>
          <cell r="BC26">
            <v>36.951999999999998</v>
          </cell>
          <cell r="BD26">
            <v>36.951999999999998</v>
          </cell>
          <cell r="BE26">
            <v>36.951999999999998</v>
          </cell>
          <cell r="BF26">
            <v>36.951999999999998</v>
          </cell>
          <cell r="BG26">
            <v>36.951999999999998</v>
          </cell>
          <cell r="BH26">
            <v>36.951999999999998</v>
          </cell>
          <cell r="BI26">
            <v>36.951999999999998</v>
          </cell>
          <cell r="BJ26">
            <v>36.951999999999998</v>
          </cell>
          <cell r="BK26">
            <v>36.951999999999998</v>
          </cell>
          <cell r="BL26">
            <v>36.951999999999998</v>
          </cell>
          <cell r="BM26">
            <v>36.951999999999998</v>
          </cell>
          <cell r="BN26">
            <v>36.951999999999998</v>
          </cell>
          <cell r="BO26">
            <v>36.951999999999998</v>
          </cell>
          <cell r="BP26">
            <v>36.951999999999998</v>
          </cell>
          <cell r="BQ26">
            <v>36.951999999999998</v>
          </cell>
          <cell r="BR26">
            <v>36.951999999999998</v>
          </cell>
          <cell r="BS26">
            <v>36.951999999999998</v>
          </cell>
          <cell r="BT26">
            <v>36.951999999999998</v>
          </cell>
          <cell r="BU26">
            <v>36.951999999999998</v>
          </cell>
          <cell r="BV26">
            <v>36.951999999999998</v>
          </cell>
          <cell r="BW26">
            <v>36.951999999999998</v>
          </cell>
          <cell r="BX26">
            <v>36.951999999999998</v>
          </cell>
          <cell r="BY26">
            <v>36.951999999999998</v>
          </cell>
          <cell r="BZ26">
            <v>36.951999999999998</v>
          </cell>
          <cell r="CA26">
            <v>36.951999999999998</v>
          </cell>
          <cell r="CB26">
            <v>36.951999999999998</v>
          </cell>
          <cell r="CC26">
            <v>36.951999999999998</v>
          </cell>
          <cell r="CD26">
            <v>36.951999999999998</v>
          </cell>
          <cell r="CE26">
            <v>36.951999999999998</v>
          </cell>
          <cell r="CF26">
            <v>36.951999999999998</v>
          </cell>
          <cell r="CG26">
            <v>36.951999999999998</v>
          </cell>
          <cell r="CH26">
            <v>36.951999999999998</v>
          </cell>
          <cell r="CI26">
            <v>36.951999999999998</v>
          </cell>
          <cell r="CJ26">
            <v>36.951999999999998</v>
          </cell>
          <cell r="CK26">
            <v>36.951999999999998</v>
          </cell>
          <cell r="CL26">
            <v>36.951999999999998</v>
          </cell>
          <cell r="CM26">
            <v>36.951999999999998</v>
          </cell>
        </row>
        <row r="28">
          <cell r="L28">
            <v>46.19</v>
          </cell>
        </row>
        <row r="29">
          <cell r="L29">
            <v>37.875799999999998</v>
          </cell>
          <cell r="M29">
            <v>37.875799999999998</v>
          </cell>
          <cell r="N29">
            <v>37.875799999999998</v>
          </cell>
          <cell r="O29">
            <v>37.875799999999998</v>
          </cell>
          <cell r="P29">
            <v>37.875799999999998</v>
          </cell>
        </row>
        <row r="31">
          <cell r="L31">
            <v>2.3094999999999999</v>
          </cell>
          <cell r="M31">
            <v>2.3094999999999999</v>
          </cell>
          <cell r="N31">
            <v>2.3094999999999999</v>
          </cell>
          <cell r="O31">
            <v>2.3094999999999999</v>
          </cell>
        </row>
        <row r="32">
          <cell r="M32">
            <v>0.35549999999999998</v>
          </cell>
          <cell r="N32">
            <v>0.71099999999999997</v>
          </cell>
          <cell r="O32">
            <v>1.0665</v>
          </cell>
          <cell r="P32">
            <v>1.4219999999999999</v>
          </cell>
          <cell r="Q32">
            <v>1.4219999999999999</v>
          </cell>
          <cell r="R32">
            <v>1.4219999999999999</v>
          </cell>
          <cell r="S32">
            <v>1.4219999999999999</v>
          </cell>
          <cell r="T32">
            <v>1.4219999999999999</v>
          </cell>
          <cell r="U32">
            <v>1.4219999999999999</v>
          </cell>
          <cell r="V32">
            <v>1.4219999999999999</v>
          </cell>
          <cell r="W32">
            <v>1.4219999999999999</v>
          </cell>
          <cell r="X32">
            <v>1.4219999999999999</v>
          </cell>
          <cell r="Y32">
            <v>1.4219999999999999</v>
          </cell>
          <cell r="Z32">
            <v>1.4219999999999999</v>
          </cell>
          <cell r="AA32">
            <v>1.4219999999999999</v>
          </cell>
          <cell r="AB32">
            <v>1.4219999999999999</v>
          </cell>
          <cell r="AC32">
            <v>1.4219999999999999</v>
          </cell>
          <cell r="AD32">
            <v>1.4219999999999999</v>
          </cell>
          <cell r="AE32">
            <v>1.4219999999999999</v>
          </cell>
          <cell r="AF32">
            <v>1.4219999999999999</v>
          </cell>
          <cell r="AG32">
            <v>1.4219999999999999</v>
          </cell>
          <cell r="AH32">
            <v>1.4219999999999999</v>
          </cell>
          <cell r="AI32">
            <v>1.4219999999999999</v>
          </cell>
          <cell r="AJ32">
            <v>1.4219999999999999</v>
          </cell>
          <cell r="AK32">
            <v>1.4219999999999999</v>
          </cell>
          <cell r="AL32">
            <v>1.4219999999999999</v>
          </cell>
          <cell r="AM32">
            <v>1.4219999999999999</v>
          </cell>
          <cell r="AN32">
            <v>1.4219999999999999</v>
          </cell>
          <cell r="AO32">
            <v>1.4219999999999999</v>
          </cell>
          <cell r="AP32">
            <v>1.4219999999999999</v>
          </cell>
          <cell r="AQ32">
            <v>1.4219999999999999</v>
          </cell>
          <cell r="AR32">
            <v>1.4219999999999999</v>
          </cell>
          <cell r="AS32">
            <v>1.4219999999999999</v>
          </cell>
          <cell r="AT32">
            <v>1.4219999999999999</v>
          </cell>
          <cell r="AU32">
            <v>1.4219999999999999</v>
          </cell>
          <cell r="AV32">
            <v>1.4219999999999999</v>
          </cell>
          <cell r="AW32">
            <v>1.4219999999999999</v>
          </cell>
          <cell r="AX32">
            <v>1.4219999999999999</v>
          </cell>
          <cell r="AY32">
            <v>1.4219999999999999</v>
          </cell>
          <cell r="AZ32">
            <v>1.4219999999999999</v>
          </cell>
          <cell r="BA32">
            <v>1.4219999999999999</v>
          </cell>
          <cell r="BB32">
            <v>1.4219999999999999</v>
          </cell>
          <cell r="BC32">
            <v>1.4219999999999999</v>
          </cell>
          <cell r="BD32">
            <v>1.4219999999999999</v>
          </cell>
          <cell r="BE32">
            <v>1.4219999999999999</v>
          </cell>
          <cell r="BF32">
            <v>1.4219999999999999</v>
          </cell>
          <cell r="BG32">
            <v>1.4219999999999999</v>
          </cell>
          <cell r="BH32">
            <v>1.4219999999999999</v>
          </cell>
          <cell r="BI32">
            <v>1.4219999999999999</v>
          </cell>
          <cell r="BJ32">
            <v>1.4219999999999999</v>
          </cell>
          <cell r="BK32">
            <v>1.4219999999999999</v>
          </cell>
          <cell r="BL32">
            <v>1.4219999999999999</v>
          </cell>
          <cell r="BM32">
            <v>1.4219999999999999</v>
          </cell>
          <cell r="BN32">
            <v>1.4219999999999999</v>
          </cell>
          <cell r="BO32">
            <v>1.4219999999999999</v>
          </cell>
          <cell r="BP32">
            <v>1.4219999999999999</v>
          </cell>
          <cell r="BQ32">
            <v>1.4219999999999999</v>
          </cell>
          <cell r="BR32">
            <v>1.4219999999999999</v>
          </cell>
          <cell r="BS32">
            <v>1.4219999999999999</v>
          </cell>
          <cell r="BT32">
            <v>1.4219999999999999</v>
          </cell>
          <cell r="BU32">
            <v>1.4219999999999999</v>
          </cell>
          <cell r="BV32">
            <v>1.4219999999999999</v>
          </cell>
          <cell r="BW32">
            <v>1.4219999999999999</v>
          </cell>
          <cell r="BX32">
            <v>1.4219999999999999</v>
          </cell>
          <cell r="BY32">
            <v>1.4219999999999999</v>
          </cell>
          <cell r="BZ32">
            <v>1.4219999999999999</v>
          </cell>
          <cell r="CA32">
            <v>1.4219999999999999</v>
          </cell>
          <cell r="CB32">
            <v>1.4219999999999999</v>
          </cell>
          <cell r="CC32">
            <v>1.4219999999999999</v>
          </cell>
          <cell r="CD32">
            <v>1.4219999999999999</v>
          </cell>
          <cell r="CE32">
            <v>1.4219999999999999</v>
          </cell>
          <cell r="CF32">
            <v>1.4219999999999999</v>
          </cell>
          <cell r="CG32">
            <v>1.4219999999999999</v>
          </cell>
          <cell r="CH32">
            <v>1.4219999999999999</v>
          </cell>
          <cell r="CI32">
            <v>1.4219999999999999</v>
          </cell>
          <cell r="CJ32">
            <v>1.4219999999999999</v>
          </cell>
          <cell r="CK32">
            <v>1.4219999999999999</v>
          </cell>
          <cell r="CL32">
            <v>1.4219999999999999</v>
          </cell>
          <cell r="CM32">
            <v>1.4219999999999999</v>
          </cell>
        </row>
        <row r="49">
          <cell r="N49">
            <v>47.718536153400784</v>
          </cell>
          <cell r="O49">
            <v>47.718536153400784</v>
          </cell>
          <cell r="P49">
            <v>47.718536153400784</v>
          </cell>
        </row>
        <row r="50">
          <cell r="Q50">
            <v>39.964003269643413</v>
          </cell>
          <cell r="R50">
            <v>39.964003269643413</v>
          </cell>
          <cell r="S50">
            <v>39.964003269643413</v>
          </cell>
          <cell r="T50">
            <v>39.964003269643413</v>
          </cell>
          <cell r="U50">
            <v>39.964003269643413</v>
          </cell>
          <cell r="V50">
            <v>39.964003269643413</v>
          </cell>
          <cell r="W50">
            <v>39.964003269643413</v>
          </cell>
          <cell r="X50">
            <v>39.964003269643413</v>
          </cell>
          <cell r="Y50">
            <v>39.964003269643413</v>
          </cell>
          <cell r="Z50">
            <v>39.964003269643413</v>
          </cell>
          <cell r="AA50">
            <v>39.964003269643413</v>
          </cell>
          <cell r="AB50">
            <v>39.964003269643413</v>
          </cell>
          <cell r="AC50">
            <v>39.964003269643413</v>
          </cell>
          <cell r="AD50">
            <v>39.964003269643413</v>
          </cell>
          <cell r="AE50">
            <v>39.964003269643413</v>
          </cell>
          <cell r="AF50">
            <v>39.964003269643413</v>
          </cell>
          <cell r="AG50">
            <v>39.964003269643413</v>
          </cell>
          <cell r="AH50">
            <v>39.964003269643413</v>
          </cell>
          <cell r="AI50">
            <v>39.964003269643413</v>
          </cell>
          <cell r="AJ50">
            <v>39.964003269643413</v>
          </cell>
          <cell r="AK50">
            <v>39.964003269643413</v>
          </cell>
          <cell r="AL50">
            <v>39.964003269643413</v>
          </cell>
          <cell r="AM50">
            <v>39.964003269643413</v>
          </cell>
          <cell r="AN50">
            <v>39.964003269643413</v>
          </cell>
          <cell r="AO50">
            <v>39.964003269643413</v>
          </cell>
          <cell r="AP50">
            <v>39.964003269643413</v>
          </cell>
          <cell r="AQ50">
            <v>39.964003269643413</v>
          </cell>
          <cell r="AR50">
            <v>39.964003269643413</v>
          </cell>
          <cell r="AS50">
            <v>39.964003269643413</v>
          </cell>
          <cell r="AT50">
            <v>39.964003269643413</v>
          </cell>
          <cell r="AU50">
            <v>39.964003269643413</v>
          </cell>
          <cell r="AV50">
            <v>39.964003269643413</v>
          </cell>
          <cell r="AW50">
            <v>39.964003269643413</v>
          </cell>
          <cell r="AX50">
            <v>39.964003269643413</v>
          </cell>
          <cell r="AY50">
            <v>39.964003269643413</v>
          </cell>
          <cell r="AZ50">
            <v>39.964003269643413</v>
          </cell>
          <cell r="BA50">
            <v>39.964003269643413</v>
          </cell>
          <cell r="BB50">
            <v>39.964003269643413</v>
          </cell>
          <cell r="BC50">
            <v>39.964003269643413</v>
          </cell>
          <cell r="BD50">
            <v>39.964003269643413</v>
          </cell>
          <cell r="BE50">
            <v>39.964003269643413</v>
          </cell>
          <cell r="BF50">
            <v>39.964003269643413</v>
          </cell>
          <cell r="BG50">
            <v>39.964003269643413</v>
          </cell>
          <cell r="BH50">
            <v>39.964003269643413</v>
          </cell>
          <cell r="BI50">
            <v>39.964003269643413</v>
          </cell>
          <cell r="BJ50">
            <v>39.964003269643413</v>
          </cell>
          <cell r="BK50">
            <v>39.964003269643413</v>
          </cell>
          <cell r="BL50">
            <v>39.964003269643413</v>
          </cell>
          <cell r="BM50">
            <v>39.964003269643413</v>
          </cell>
          <cell r="BN50">
            <v>39.964003269643413</v>
          </cell>
          <cell r="BO50">
            <v>39.964003269643413</v>
          </cell>
          <cell r="BP50">
            <v>39.964003269643413</v>
          </cell>
          <cell r="BQ50">
            <v>39.964003269643413</v>
          </cell>
          <cell r="BR50">
            <v>39.964003269643413</v>
          </cell>
          <cell r="BS50">
            <v>39.964003269643413</v>
          </cell>
          <cell r="BT50">
            <v>39.964003269643413</v>
          </cell>
          <cell r="BU50">
            <v>39.964003269643413</v>
          </cell>
          <cell r="BV50">
            <v>39.964003269643413</v>
          </cell>
          <cell r="BW50">
            <v>39.964003269643413</v>
          </cell>
          <cell r="BX50">
            <v>39.964003269643413</v>
          </cell>
          <cell r="BY50">
            <v>39.964003269643413</v>
          </cell>
          <cell r="BZ50">
            <v>39.964003269643413</v>
          </cell>
          <cell r="CA50">
            <v>39.964003269643413</v>
          </cell>
          <cell r="CB50">
            <v>39.964003269643413</v>
          </cell>
          <cell r="CC50">
            <v>39.964003269643413</v>
          </cell>
          <cell r="CD50">
            <v>39.964003269643413</v>
          </cell>
          <cell r="CE50">
            <v>39.964003269643413</v>
          </cell>
          <cell r="CF50">
            <v>39.964003269643413</v>
          </cell>
          <cell r="CG50">
            <v>39.964003269643413</v>
          </cell>
          <cell r="CH50">
            <v>39.964003269643413</v>
          </cell>
          <cell r="CI50">
            <v>39.964003269643413</v>
          </cell>
          <cell r="CJ50">
            <v>39.964003269643413</v>
          </cell>
          <cell r="CK50">
            <v>39.964003269643413</v>
          </cell>
          <cell r="CL50">
            <v>39.964003269643413</v>
          </cell>
          <cell r="CM50">
            <v>39.964003269643413</v>
          </cell>
        </row>
        <row r="52">
          <cell r="N52">
            <v>41.529711329087355</v>
          </cell>
          <cell r="O52">
            <v>41.529711329087355</v>
          </cell>
          <cell r="P52">
            <v>41.529711329087355</v>
          </cell>
        </row>
        <row r="53">
          <cell r="Q53">
            <v>10.602915772623552</v>
          </cell>
          <cell r="R53">
            <v>10.602915772623552</v>
          </cell>
          <cell r="S53">
            <v>10.602915772623552</v>
          </cell>
          <cell r="T53">
            <v>10.602915772623552</v>
          </cell>
          <cell r="U53">
            <v>10.602915772623552</v>
          </cell>
          <cell r="V53">
            <v>10.602915772623552</v>
          </cell>
          <cell r="W53">
            <v>10.602915772623552</v>
          </cell>
          <cell r="X53">
            <v>10.602915772623552</v>
          </cell>
          <cell r="Y53">
            <v>10.602915772623552</v>
          </cell>
          <cell r="Z53">
            <v>10.602915772623552</v>
          </cell>
          <cell r="AA53">
            <v>10.602915772623552</v>
          </cell>
          <cell r="AB53">
            <v>10.602915772623552</v>
          </cell>
          <cell r="AC53">
            <v>10.602915772623552</v>
          </cell>
          <cell r="AD53">
            <v>10.602915772623552</v>
          </cell>
          <cell r="AE53">
            <v>10.602915772623552</v>
          </cell>
          <cell r="AF53">
            <v>10.602915772623552</v>
          </cell>
          <cell r="AG53">
            <v>10.602915772623552</v>
          </cell>
          <cell r="AH53">
            <v>10.602915772623552</v>
          </cell>
          <cell r="AI53">
            <v>10.602915772623552</v>
          </cell>
          <cell r="AJ53">
            <v>10.602915772623552</v>
          </cell>
          <cell r="AK53">
            <v>10.602915772623552</v>
          </cell>
          <cell r="AL53">
            <v>10.602915772623552</v>
          </cell>
          <cell r="AM53">
            <v>10.602915772623552</v>
          </cell>
          <cell r="AN53">
            <v>10.602915772623552</v>
          </cell>
          <cell r="AO53">
            <v>10.602915772623552</v>
          </cell>
          <cell r="AP53">
            <v>10.602915772623552</v>
          </cell>
          <cell r="AQ53">
            <v>10.602915772623552</v>
          </cell>
          <cell r="AR53">
            <v>10.602915772623552</v>
          </cell>
          <cell r="AS53">
            <v>10.602915772623552</v>
          </cell>
          <cell r="AT53">
            <v>10.602915772623552</v>
          </cell>
          <cell r="AU53">
            <v>10.602915772623552</v>
          </cell>
          <cell r="AV53">
            <v>10.602915772623552</v>
          </cell>
          <cell r="AW53">
            <v>10.602915772623552</v>
          </cell>
          <cell r="AX53">
            <v>10.602915772623552</v>
          </cell>
          <cell r="AY53">
            <v>10.602915772623552</v>
          </cell>
          <cell r="AZ53">
            <v>10.602915772623552</v>
          </cell>
          <cell r="BA53">
            <v>10.602915772623552</v>
          </cell>
          <cell r="BB53">
            <v>10.602915772623552</v>
          </cell>
          <cell r="BC53">
            <v>10.602915772623552</v>
          </cell>
          <cell r="BD53">
            <v>10.602915772623552</v>
          </cell>
          <cell r="BE53">
            <v>10.602915772623552</v>
          </cell>
          <cell r="BF53">
            <v>10.602915772623552</v>
          </cell>
          <cell r="BG53">
            <v>10.602915772623552</v>
          </cell>
          <cell r="BH53">
            <v>10.602915772623552</v>
          </cell>
          <cell r="BI53">
            <v>10.602915772623552</v>
          </cell>
          <cell r="BJ53">
            <v>10.602915772623552</v>
          </cell>
          <cell r="BK53">
            <v>10.602915772623552</v>
          </cell>
          <cell r="BL53">
            <v>10.602915772623552</v>
          </cell>
          <cell r="BM53">
            <v>10.602915772623552</v>
          </cell>
          <cell r="BN53">
            <v>10.602915772623552</v>
          </cell>
          <cell r="BO53">
            <v>10.602915772623552</v>
          </cell>
          <cell r="BP53">
            <v>10.602915772623552</v>
          </cell>
          <cell r="BQ53">
            <v>10.602915772623552</v>
          </cell>
          <cell r="BR53">
            <v>10.602915772623552</v>
          </cell>
          <cell r="BS53">
            <v>10.602915772623552</v>
          </cell>
          <cell r="BT53">
            <v>10.602915772623552</v>
          </cell>
          <cell r="BU53">
            <v>10.602915772623552</v>
          </cell>
          <cell r="BV53">
            <v>10.602915772623552</v>
          </cell>
          <cell r="BW53">
            <v>10.602915772623552</v>
          </cell>
          <cell r="BX53">
            <v>10.602915772623552</v>
          </cell>
          <cell r="BY53">
            <v>10.602915772623552</v>
          </cell>
          <cell r="BZ53">
            <v>10.602915772623552</v>
          </cell>
          <cell r="CA53">
            <v>10.602915772623552</v>
          </cell>
          <cell r="CB53">
            <v>10.602915772623552</v>
          </cell>
          <cell r="CC53">
            <v>10.602915772623552</v>
          </cell>
          <cell r="CD53">
            <v>10.602915772623552</v>
          </cell>
          <cell r="CE53">
            <v>10.602915772623552</v>
          </cell>
          <cell r="CF53">
            <v>10.602915772623552</v>
          </cell>
          <cell r="CG53">
            <v>10.602915772623552</v>
          </cell>
          <cell r="CH53">
            <v>10.602915772623552</v>
          </cell>
          <cell r="CI53">
            <v>10.602915772623552</v>
          </cell>
          <cell r="CJ53">
            <v>10.602915772623552</v>
          </cell>
          <cell r="CK53">
            <v>10.602915772623552</v>
          </cell>
          <cell r="CL53">
            <v>10.602915772623552</v>
          </cell>
          <cell r="CM53">
            <v>10.602915772623552</v>
          </cell>
        </row>
        <row r="55">
          <cell r="U55">
            <v>93.072445193737764</v>
          </cell>
          <cell r="V55">
            <v>93.072445193737764</v>
          </cell>
          <cell r="W55">
            <v>93.072445193737764</v>
          </cell>
        </row>
        <row r="56">
          <cell r="X56">
            <v>-74.891892306120383</v>
          </cell>
          <cell r="Y56">
            <v>-74.891892306120383</v>
          </cell>
          <cell r="Z56">
            <v>-74.891892306120383</v>
          </cell>
          <cell r="AA56">
            <v>-74.891892306120383</v>
          </cell>
          <cell r="AB56">
            <v>-74.891892306120383</v>
          </cell>
          <cell r="AC56">
            <v>-74.891892306120383</v>
          </cell>
          <cell r="AD56">
            <v>-74.891892306120383</v>
          </cell>
          <cell r="AE56">
            <v>-74.891892306120383</v>
          </cell>
          <cell r="AF56">
            <v>-74.891892306120383</v>
          </cell>
          <cell r="AG56">
            <v>-74.891892306120383</v>
          </cell>
          <cell r="AH56">
            <v>-74.891892306120383</v>
          </cell>
          <cell r="AI56">
            <v>-74.891892306120383</v>
          </cell>
          <cell r="AJ56">
            <v>-74.891892306120383</v>
          </cell>
          <cell r="AK56">
            <v>-74.891892306120383</v>
          </cell>
          <cell r="AL56">
            <v>-74.891892306120383</v>
          </cell>
          <cell r="AM56">
            <v>-74.891892306120383</v>
          </cell>
          <cell r="AN56">
            <v>-74.891892306120383</v>
          </cell>
          <cell r="AO56">
            <v>-74.891892306120383</v>
          </cell>
          <cell r="AP56">
            <v>-74.891892306120383</v>
          </cell>
          <cell r="AQ56">
            <v>-74.891892306120383</v>
          </cell>
          <cell r="AR56">
            <v>-74.891892306120383</v>
          </cell>
          <cell r="AS56">
            <v>-74.891892306120383</v>
          </cell>
          <cell r="AT56">
            <v>-74.891892306120383</v>
          </cell>
          <cell r="AU56">
            <v>-74.891892306120383</v>
          </cell>
          <cell r="AV56">
            <v>-74.891892306120383</v>
          </cell>
          <cell r="AW56">
            <v>-74.891892306120383</v>
          </cell>
          <cell r="AX56">
            <v>-74.891892306120383</v>
          </cell>
          <cell r="AY56">
            <v>-74.891892306120383</v>
          </cell>
          <cell r="AZ56">
            <v>-74.891892306120383</v>
          </cell>
          <cell r="BA56">
            <v>-74.891892306120383</v>
          </cell>
          <cell r="BB56">
            <v>-74.891892306120383</v>
          </cell>
          <cell r="BC56">
            <v>-74.891892306120383</v>
          </cell>
          <cell r="BD56">
            <v>-74.891892306120383</v>
          </cell>
          <cell r="BE56">
            <v>-74.891892306120383</v>
          </cell>
          <cell r="BF56">
            <v>-74.891892306120383</v>
          </cell>
          <cell r="BG56">
            <v>-74.891892306120383</v>
          </cell>
          <cell r="BH56">
            <v>-74.891892306120383</v>
          </cell>
          <cell r="BI56">
            <v>-74.891892306120383</v>
          </cell>
          <cell r="BJ56">
            <v>-74.891892306120383</v>
          </cell>
          <cell r="BK56">
            <v>-74.891892306120383</v>
          </cell>
          <cell r="BL56">
            <v>-74.891892306120383</v>
          </cell>
          <cell r="BM56">
            <v>-74.891892306120383</v>
          </cell>
          <cell r="BN56">
            <v>-74.891892306120383</v>
          </cell>
          <cell r="BO56">
            <v>-74.891892306120383</v>
          </cell>
          <cell r="BP56">
            <v>-74.891892306120383</v>
          </cell>
          <cell r="BQ56">
            <v>-74.891892306120383</v>
          </cell>
          <cell r="BR56">
            <v>-74.891892306120383</v>
          </cell>
          <cell r="BS56">
            <v>-74.891892306120383</v>
          </cell>
          <cell r="BT56">
            <v>-74.891892306120383</v>
          </cell>
          <cell r="BU56">
            <v>-74.891892306120383</v>
          </cell>
          <cell r="BV56">
            <v>-74.891892306120383</v>
          </cell>
          <cell r="BW56">
            <v>-74.891892306120383</v>
          </cell>
          <cell r="BX56">
            <v>-74.891892306120383</v>
          </cell>
          <cell r="BY56">
            <v>-74.891892306120383</v>
          </cell>
          <cell r="BZ56">
            <v>-74.891892306120383</v>
          </cell>
          <cell r="CA56">
            <v>-74.891892306120383</v>
          </cell>
          <cell r="CB56">
            <v>-74.891892306120383</v>
          </cell>
          <cell r="CC56">
            <v>-74.891892306120383</v>
          </cell>
          <cell r="CD56">
            <v>-74.891892306120383</v>
          </cell>
          <cell r="CE56">
            <v>-74.891892306120383</v>
          </cell>
          <cell r="CF56">
            <v>-74.891892306120383</v>
          </cell>
          <cell r="CG56">
            <v>-74.891892306120383</v>
          </cell>
          <cell r="CH56">
            <v>-74.891892306120383</v>
          </cell>
          <cell r="CI56">
            <v>-74.891892306120383</v>
          </cell>
          <cell r="CJ56">
            <v>-74.891892306120383</v>
          </cell>
          <cell r="CK56">
            <v>-74.891892306120383</v>
          </cell>
          <cell r="CL56">
            <v>-74.891892306120383</v>
          </cell>
          <cell r="CM56">
            <v>-74.891892306120383</v>
          </cell>
        </row>
        <row r="58">
          <cell r="N58">
            <v>520.18727887333546</v>
          </cell>
          <cell r="O58">
            <v>520.18727887333546</v>
          </cell>
        </row>
        <row r="59">
          <cell r="P59">
            <v>39.010932188958158</v>
          </cell>
          <cell r="Q59">
            <v>39.010932188958158</v>
          </cell>
          <cell r="R59">
            <v>39.010932188958158</v>
          </cell>
          <cell r="S59">
            <v>39.010932188958158</v>
          </cell>
          <cell r="T59">
            <v>39.010932188958158</v>
          </cell>
          <cell r="U59">
            <v>39.010932188958158</v>
          </cell>
          <cell r="V59">
            <v>39.010932188958158</v>
          </cell>
          <cell r="W59">
            <v>39.010932188958158</v>
          </cell>
          <cell r="X59">
            <v>39.010932188958158</v>
          </cell>
          <cell r="Y59">
            <v>39.010932188958158</v>
          </cell>
          <cell r="Z59">
            <v>39.010932188958158</v>
          </cell>
          <cell r="AA59">
            <v>39.010932188958158</v>
          </cell>
          <cell r="AB59">
            <v>39.010932188958158</v>
          </cell>
          <cell r="AC59">
            <v>39.010932188958158</v>
          </cell>
          <cell r="AD59">
            <v>39.010932188958158</v>
          </cell>
          <cell r="AE59">
            <v>39.010932188958158</v>
          </cell>
          <cell r="AF59">
            <v>39.010932188958158</v>
          </cell>
          <cell r="AG59">
            <v>39.010932188958158</v>
          </cell>
          <cell r="AH59">
            <v>39.010932188958158</v>
          </cell>
          <cell r="AI59">
            <v>39.010932188958158</v>
          </cell>
          <cell r="AJ59">
            <v>39.010932188958158</v>
          </cell>
          <cell r="AK59">
            <v>39.010932188958158</v>
          </cell>
          <cell r="AL59">
            <v>39.010932188958158</v>
          </cell>
          <cell r="AM59">
            <v>39.010932188958158</v>
          </cell>
          <cell r="AN59">
            <v>39.010932188958158</v>
          </cell>
          <cell r="AO59">
            <v>39.010932188958158</v>
          </cell>
          <cell r="AP59">
            <v>39.010932188958158</v>
          </cell>
          <cell r="AQ59">
            <v>39.010932188958158</v>
          </cell>
          <cell r="AR59">
            <v>39.010932188958158</v>
          </cell>
          <cell r="AS59">
            <v>39.010932188958158</v>
          </cell>
          <cell r="AT59">
            <v>39.010932188958158</v>
          </cell>
          <cell r="AU59">
            <v>39.010932188958158</v>
          </cell>
          <cell r="AV59">
            <v>39.010932188958158</v>
          </cell>
          <cell r="AW59">
            <v>39.010932188958158</v>
          </cell>
          <cell r="AX59">
            <v>39.010932188958158</v>
          </cell>
          <cell r="AY59">
            <v>39.010932188958158</v>
          </cell>
          <cell r="AZ59">
            <v>39.010932188958158</v>
          </cell>
          <cell r="BA59">
            <v>39.010932188958158</v>
          </cell>
          <cell r="BB59">
            <v>39.010932188958158</v>
          </cell>
          <cell r="BC59">
            <v>39.010932188958158</v>
          </cell>
          <cell r="BD59">
            <v>39.010932188958158</v>
          </cell>
          <cell r="BE59">
            <v>39.010932188958158</v>
          </cell>
          <cell r="BF59">
            <v>39.010932188958158</v>
          </cell>
          <cell r="BG59">
            <v>39.010932188958158</v>
          </cell>
          <cell r="BH59">
            <v>39.010932188958158</v>
          </cell>
          <cell r="BI59">
            <v>39.010932188958158</v>
          </cell>
          <cell r="BJ59">
            <v>39.010932188958158</v>
          </cell>
          <cell r="BK59">
            <v>39.010932188958158</v>
          </cell>
          <cell r="BL59">
            <v>39.010932188958158</v>
          </cell>
          <cell r="BM59">
            <v>39.010932188958158</v>
          </cell>
          <cell r="BN59">
            <v>39.010932188958158</v>
          </cell>
          <cell r="BO59">
            <v>39.010932188958158</v>
          </cell>
          <cell r="BP59">
            <v>39.010932188958158</v>
          </cell>
          <cell r="BQ59">
            <v>39.010932188958158</v>
          </cell>
          <cell r="BR59">
            <v>39.010932188958158</v>
          </cell>
          <cell r="BS59">
            <v>39.010932188958158</v>
          </cell>
          <cell r="BT59">
            <v>39.010932188958158</v>
          </cell>
          <cell r="BU59">
            <v>39.010932188958158</v>
          </cell>
          <cell r="BV59">
            <v>39.010932188958158</v>
          </cell>
          <cell r="BW59">
            <v>39.010932188958158</v>
          </cell>
          <cell r="BX59">
            <v>39.010932188958158</v>
          </cell>
          <cell r="BY59">
            <v>39.010932188958158</v>
          </cell>
          <cell r="BZ59">
            <v>39.010932188958158</v>
          </cell>
          <cell r="CA59">
            <v>39.010932188958158</v>
          </cell>
          <cell r="CB59">
            <v>39.010932188958158</v>
          </cell>
          <cell r="CC59">
            <v>39.010932188958158</v>
          </cell>
          <cell r="CD59">
            <v>39.010932188958158</v>
          </cell>
          <cell r="CE59">
            <v>39.010932188958158</v>
          </cell>
          <cell r="CF59">
            <v>39.010932188958158</v>
          </cell>
          <cell r="CG59">
            <v>39.010932188958158</v>
          </cell>
          <cell r="CH59">
            <v>39.010932188958158</v>
          </cell>
          <cell r="CI59">
            <v>39.010932188958158</v>
          </cell>
          <cell r="CJ59">
            <v>39.010932188958158</v>
          </cell>
          <cell r="CK59">
            <v>39.010932188958158</v>
          </cell>
          <cell r="CL59">
            <v>39.010932188958158</v>
          </cell>
          <cell r="CM59">
            <v>39.010932188958158</v>
          </cell>
        </row>
        <row r="61">
          <cell r="N61">
            <v>20.713050475120063</v>
          </cell>
          <cell r="O61">
            <v>20.713050475120063</v>
          </cell>
        </row>
        <row r="62">
          <cell r="P62">
            <v>1.6028922720615788</v>
          </cell>
          <cell r="Q62">
            <v>1.6028922720615788</v>
          </cell>
          <cell r="R62">
            <v>1.6028922720615788</v>
          </cell>
          <cell r="S62">
            <v>1.6028922720615788</v>
          </cell>
          <cell r="T62">
            <v>1.6028922720615788</v>
          </cell>
          <cell r="U62">
            <v>1.6028922720615788</v>
          </cell>
          <cell r="V62">
            <v>1.6028922720615788</v>
          </cell>
          <cell r="W62">
            <v>1.6028922720615788</v>
          </cell>
          <cell r="X62">
            <v>1.6028922720615788</v>
          </cell>
          <cell r="Y62">
            <v>1.6028922720615788</v>
          </cell>
          <cell r="Z62">
            <v>1.6028922720615788</v>
          </cell>
          <cell r="AA62">
            <v>1.6028922720615788</v>
          </cell>
          <cell r="AB62">
            <v>1.6028922720615788</v>
          </cell>
          <cell r="AC62">
            <v>1.6028922720615788</v>
          </cell>
          <cell r="AD62">
            <v>1.6028922720615788</v>
          </cell>
          <cell r="AE62">
            <v>1.6028922720615788</v>
          </cell>
          <cell r="AF62">
            <v>1.6028922720615788</v>
          </cell>
          <cell r="AG62">
            <v>1.6028922720615788</v>
          </cell>
          <cell r="AH62">
            <v>1.6028922720615788</v>
          </cell>
          <cell r="AI62">
            <v>1.6028922720615788</v>
          </cell>
          <cell r="AJ62">
            <v>1.6028922720615788</v>
          </cell>
          <cell r="AK62">
            <v>1.6028922720615788</v>
          </cell>
          <cell r="AL62">
            <v>1.6028922720615788</v>
          </cell>
          <cell r="AM62">
            <v>1.6028922720615788</v>
          </cell>
          <cell r="AN62">
            <v>1.6028922720615788</v>
          </cell>
          <cell r="AO62">
            <v>1.6028922720615788</v>
          </cell>
          <cell r="AP62">
            <v>1.6028922720615788</v>
          </cell>
          <cell r="AQ62">
            <v>1.6028922720615788</v>
          </cell>
          <cell r="AR62">
            <v>1.6028922720615788</v>
          </cell>
          <cell r="AS62">
            <v>1.6028922720615788</v>
          </cell>
          <cell r="AT62">
            <v>1.6028922720615788</v>
          </cell>
          <cell r="AU62">
            <v>1.6028922720615788</v>
          </cell>
          <cell r="AV62">
            <v>1.6028922720615788</v>
          </cell>
          <cell r="AW62">
            <v>1.6028922720615788</v>
          </cell>
          <cell r="AX62">
            <v>1.6028922720615788</v>
          </cell>
          <cell r="AY62">
            <v>1.6028922720615788</v>
          </cell>
          <cell r="AZ62">
            <v>1.6028922720615788</v>
          </cell>
          <cell r="BA62">
            <v>1.6028922720615788</v>
          </cell>
          <cell r="BB62">
            <v>1.6028922720615788</v>
          </cell>
          <cell r="BC62">
            <v>1.6028922720615788</v>
          </cell>
          <cell r="BD62">
            <v>1.6028922720615788</v>
          </cell>
          <cell r="BE62">
            <v>1.6028922720615788</v>
          </cell>
          <cell r="BF62">
            <v>1.6028922720615788</v>
          </cell>
          <cell r="BG62">
            <v>1.6028922720615788</v>
          </cell>
          <cell r="BH62">
            <v>1.6028922720615788</v>
          </cell>
          <cell r="BI62">
            <v>1.6028922720615788</v>
          </cell>
          <cell r="BJ62">
            <v>1.6028922720615788</v>
          </cell>
          <cell r="BK62">
            <v>1.6028922720615788</v>
          </cell>
          <cell r="BL62">
            <v>1.6028922720615788</v>
          </cell>
          <cell r="BM62">
            <v>1.6028922720615788</v>
          </cell>
          <cell r="BN62">
            <v>1.6028922720615788</v>
          </cell>
          <cell r="BO62">
            <v>1.6028922720615788</v>
          </cell>
          <cell r="BP62">
            <v>1.6028922720615788</v>
          </cell>
          <cell r="BQ62">
            <v>1.6028922720615788</v>
          </cell>
          <cell r="BR62">
            <v>1.6028922720615788</v>
          </cell>
          <cell r="BS62">
            <v>1.6028922720615788</v>
          </cell>
          <cell r="BT62">
            <v>1.6028922720615788</v>
          </cell>
          <cell r="BU62">
            <v>1.6028922720615788</v>
          </cell>
          <cell r="BV62">
            <v>1.6028922720615788</v>
          </cell>
          <cell r="BW62">
            <v>1.6028922720615788</v>
          </cell>
          <cell r="BX62">
            <v>1.6028922720615788</v>
          </cell>
          <cell r="BY62">
            <v>1.6028922720615788</v>
          </cell>
          <cell r="BZ62">
            <v>1.6028922720615788</v>
          </cell>
          <cell r="CA62">
            <v>1.6028922720615788</v>
          </cell>
          <cell r="CB62">
            <v>1.6028922720615788</v>
          </cell>
          <cell r="CC62">
            <v>1.6028922720615788</v>
          </cell>
          <cell r="CD62">
            <v>1.6028922720615788</v>
          </cell>
          <cell r="CE62">
            <v>1.6028922720615788</v>
          </cell>
          <cell r="CF62">
            <v>1.6028922720615788</v>
          </cell>
          <cell r="CG62">
            <v>1.6028922720615788</v>
          </cell>
          <cell r="CH62">
            <v>1.6028922720615788</v>
          </cell>
          <cell r="CI62">
            <v>1.6028922720615788</v>
          </cell>
          <cell r="CJ62">
            <v>1.6028922720615788</v>
          </cell>
          <cell r="CK62">
            <v>1.6028922720615788</v>
          </cell>
          <cell r="CL62">
            <v>1.6028922720615788</v>
          </cell>
          <cell r="CM62">
            <v>1.6028922720615788</v>
          </cell>
        </row>
        <row r="64">
          <cell r="M64">
            <v>6.2329224123837754</v>
          </cell>
        </row>
        <row r="65">
          <cell r="N65">
            <v>8.0416799999999995</v>
          </cell>
          <cell r="O65">
            <v>8.0416799999999995</v>
          </cell>
          <cell r="P65">
            <v>8.0416799999999995</v>
          </cell>
          <cell r="Q65">
            <v>8.0416799999999995</v>
          </cell>
          <cell r="R65">
            <v>8.0416799999999995</v>
          </cell>
          <cell r="S65">
            <v>8.0416799999999995</v>
          </cell>
          <cell r="T65">
            <v>8.0416799999999995</v>
          </cell>
          <cell r="U65">
            <v>8.0416799999999995</v>
          </cell>
          <cell r="V65">
            <v>8.0416799999999995</v>
          </cell>
          <cell r="W65">
            <v>8.0416799999999995</v>
          </cell>
          <cell r="X65">
            <v>8.0416799999999995</v>
          </cell>
          <cell r="Y65">
            <v>8.0416799999999995</v>
          </cell>
          <cell r="Z65">
            <v>8.0416799999999995</v>
          </cell>
          <cell r="AA65">
            <v>8.0416799999999995</v>
          </cell>
          <cell r="AB65">
            <v>8.0416799999999995</v>
          </cell>
          <cell r="AC65">
            <v>8.0416799999999995</v>
          </cell>
          <cell r="AD65">
            <v>8.0416799999999995</v>
          </cell>
          <cell r="AE65">
            <v>8.0416799999999995</v>
          </cell>
          <cell r="AF65">
            <v>8.0416799999999995</v>
          </cell>
          <cell r="AG65">
            <v>8.0416799999999995</v>
          </cell>
          <cell r="AH65">
            <v>8.0416799999999995</v>
          </cell>
          <cell r="AI65">
            <v>8.0416799999999995</v>
          </cell>
          <cell r="AJ65">
            <v>8.0416799999999995</v>
          </cell>
          <cell r="AK65">
            <v>8.0416799999999995</v>
          </cell>
          <cell r="AL65">
            <v>8.0416799999999995</v>
          </cell>
          <cell r="AM65">
            <v>8.0416799999999995</v>
          </cell>
          <cell r="AN65">
            <v>8.0416799999999995</v>
          </cell>
          <cell r="AO65">
            <v>8.0416799999999995</v>
          </cell>
          <cell r="AP65">
            <v>8.0416799999999995</v>
          </cell>
          <cell r="AQ65">
            <v>8.0416799999999995</v>
          </cell>
          <cell r="AR65">
            <v>8.0416799999999995</v>
          </cell>
          <cell r="AS65">
            <v>8.0416799999999995</v>
          </cell>
          <cell r="AT65">
            <v>8.0416799999999995</v>
          </cell>
          <cell r="AU65">
            <v>8.0416799999999995</v>
          </cell>
          <cell r="AV65">
            <v>8.0416799999999995</v>
          </cell>
          <cell r="AW65">
            <v>8.0416799999999995</v>
          </cell>
          <cell r="AX65">
            <v>8.0416799999999995</v>
          </cell>
          <cell r="AY65">
            <v>8.0416799999999995</v>
          </cell>
          <cell r="AZ65">
            <v>8.0416799999999995</v>
          </cell>
          <cell r="BA65">
            <v>8.0416799999999995</v>
          </cell>
          <cell r="BB65">
            <v>8.0416799999999995</v>
          </cell>
          <cell r="BC65">
            <v>8.0416799999999995</v>
          </cell>
          <cell r="BD65">
            <v>8.0416799999999995</v>
          </cell>
          <cell r="BE65">
            <v>8.0416799999999995</v>
          </cell>
          <cell r="BF65">
            <v>8.0416799999999995</v>
          </cell>
          <cell r="BG65">
            <v>8.0416799999999995</v>
          </cell>
          <cell r="BH65">
            <v>8.0416799999999995</v>
          </cell>
          <cell r="BI65">
            <v>8.0416799999999995</v>
          </cell>
          <cell r="BJ65">
            <v>8.0416799999999995</v>
          </cell>
          <cell r="BK65">
            <v>8.0416799999999995</v>
          </cell>
          <cell r="BL65">
            <v>8.0416799999999995</v>
          </cell>
          <cell r="BM65">
            <v>8.0416799999999995</v>
          </cell>
          <cell r="BN65">
            <v>8.0416799999999995</v>
          </cell>
          <cell r="BO65">
            <v>8.0416799999999995</v>
          </cell>
          <cell r="BP65">
            <v>8.0416799999999995</v>
          </cell>
          <cell r="BQ65">
            <v>8.0416799999999995</v>
          </cell>
          <cell r="BR65">
            <v>8.0416799999999995</v>
          </cell>
          <cell r="BS65">
            <v>8.0416799999999995</v>
          </cell>
          <cell r="BT65">
            <v>8.0416799999999995</v>
          </cell>
          <cell r="BU65">
            <v>8.0416799999999995</v>
          </cell>
          <cell r="BV65">
            <v>8.0416799999999995</v>
          </cell>
          <cell r="BW65">
            <v>8.0416799999999995</v>
          </cell>
          <cell r="BX65">
            <v>8.0416799999999995</v>
          </cell>
          <cell r="BY65">
            <v>8.0416799999999995</v>
          </cell>
          <cell r="BZ65">
            <v>8.0416799999999995</v>
          </cell>
          <cell r="CA65">
            <v>8.0416799999999995</v>
          </cell>
          <cell r="CB65">
            <v>8.0416799999999995</v>
          </cell>
          <cell r="CC65">
            <v>8.0416799999999995</v>
          </cell>
          <cell r="CD65">
            <v>8.0416799999999995</v>
          </cell>
          <cell r="CE65">
            <v>8.0416799999999995</v>
          </cell>
          <cell r="CF65">
            <v>8.0416799999999995</v>
          </cell>
          <cell r="CG65">
            <v>8.0416799999999995</v>
          </cell>
          <cell r="CH65">
            <v>8.0416799999999995</v>
          </cell>
          <cell r="CI65">
            <v>8.0416799999999995</v>
          </cell>
          <cell r="CJ65">
            <v>8.0416799999999995</v>
          </cell>
          <cell r="CK65">
            <v>8.0416799999999995</v>
          </cell>
          <cell r="CL65">
            <v>8.0416799999999995</v>
          </cell>
          <cell r="CM65">
            <v>8.0416799999999995</v>
          </cell>
        </row>
        <row r="67">
          <cell r="M67">
            <v>6.2329224123837754</v>
          </cell>
        </row>
        <row r="68">
          <cell r="N68">
            <v>16.714080000000003</v>
          </cell>
          <cell r="O68">
            <v>16.714080000000003</v>
          </cell>
          <cell r="P68">
            <v>16.714080000000003</v>
          </cell>
          <cell r="Q68">
            <v>16.714080000000003</v>
          </cell>
          <cell r="R68">
            <v>16.714080000000003</v>
          </cell>
          <cell r="S68">
            <v>16.714080000000003</v>
          </cell>
          <cell r="T68">
            <v>16.714080000000003</v>
          </cell>
          <cell r="U68">
            <v>16.714080000000003</v>
          </cell>
          <cell r="V68">
            <v>16.714080000000003</v>
          </cell>
          <cell r="W68">
            <v>16.714080000000003</v>
          </cell>
          <cell r="X68">
            <v>16.714080000000003</v>
          </cell>
          <cell r="Y68">
            <v>16.714080000000003</v>
          </cell>
          <cell r="Z68">
            <v>16.714080000000003</v>
          </cell>
          <cell r="AA68">
            <v>16.714080000000003</v>
          </cell>
          <cell r="AB68">
            <v>16.714080000000003</v>
          </cell>
          <cell r="AC68">
            <v>16.714080000000003</v>
          </cell>
          <cell r="AD68">
            <v>16.714080000000003</v>
          </cell>
          <cell r="AE68">
            <v>16.714080000000003</v>
          </cell>
          <cell r="AF68">
            <v>16.714080000000003</v>
          </cell>
          <cell r="AG68">
            <v>16.714080000000003</v>
          </cell>
          <cell r="AH68">
            <v>16.714080000000003</v>
          </cell>
          <cell r="AI68">
            <v>16.714080000000003</v>
          </cell>
          <cell r="AJ68">
            <v>16.714080000000003</v>
          </cell>
          <cell r="AK68">
            <v>16.714080000000003</v>
          </cell>
          <cell r="AL68">
            <v>16.714080000000003</v>
          </cell>
          <cell r="AM68">
            <v>16.714080000000003</v>
          </cell>
          <cell r="AN68">
            <v>16.714080000000003</v>
          </cell>
          <cell r="AO68">
            <v>16.714080000000003</v>
          </cell>
          <cell r="AP68">
            <v>16.714080000000003</v>
          </cell>
          <cell r="AQ68">
            <v>16.714080000000003</v>
          </cell>
          <cell r="AR68">
            <v>16.714080000000003</v>
          </cell>
          <cell r="AS68">
            <v>16.714080000000003</v>
          </cell>
          <cell r="AT68">
            <v>16.714080000000003</v>
          </cell>
          <cell r="AU68">
            <v>16.714080000000003</v>
          </cell>
          <cell r="AV68">
            <v>16.714080000000003</v>
          </cell>
          <cell r="AW68">
            <v>16.714080000000003</v>
          </cell>
          <cell r="AX68">
            <v>16.714080000000003</v>
          </cell>
          <cell r="AY68">
            <v>16.714080000000003</v>
          </cell>
          <cell r="AZ68">
            <v>16.714080000000003</v>
          </cell>
          <cell r="BA68">
            <v>16.714080000000003</v>
          </cell>
          <cell r="BB68">
            <v>16.714080000000003</v>
          </cell>
          <cell r="BC68">
            <v>16.714080000000003</v>
          </cell>
          <cell r="BD68">
            <v>16.714080000000003</v>
          </cell>
          <cell r="BE68">
            <v>16.714080000000003</v>
          </cell>
          <cell r="BF68">
            <v>16.714080000000003</v>
          </cell>
          <cell r="BG68">
            <v>16.714080000000003</v>
          </cell>
          <cell r="BH68">
            <v>16.714080000000003</v>
          </cell>
          <cell r="BI68">
            <v>16.714080000000003</v>
          </cell>
          <cell r="BJ68">
            <v>16.714080000000003</v>
          </cell>
          <cell r="BK68">
            <v>16.714080000000003</v>
          </cell>
          <cell r="BL68">
            <v>16.714080000000003</v>
          </cell>
          <cell r="BM68">
            <v>16.714080000000003</v>
          </cell>
          <cell r="BN68">
            <v>16.714080000000003</v>
          </cell>
          <cell r="BO68">
            <v>16.714080000000003</v>
          </cell>
          <cell r="BP68">
            <v>16.714080000000003</v>
          </cell>
          <cell r="BQ68">
            <v>16.714080000000003</v>
          </cell>
          <cell r="BR68">
            <v>16.714080000000003</v>
          </cell>
          <cell r="BS68">
            <v>16.714080000000003</v>
          </cell>
          <cell r="BT68">
            <v>16.714080000000003</v>
          </cell>
          <cell r="BU68">
            <v>16.714080000000003</v>
          </cell>
          <cell r="BV68">
            <v>16.714080000000003</v>
          </cell>
          <cell r="BW68">
            <v>16.714080000000003</v>
          </cell>
          <cell r="BX68">
            <v>16.714080000000003</v>
          </cell>
          <cell r="BY68">
            <v>16.714080000000003</v>
          </cell>
          <cell r="BZ68">
            <v>16.714080000000003</v>
          </cell>
          <cell r="CA68">
            <v>16.714080000000003</v>
          </cell>
          <cell r="CB68">
            <v>16.714080000000003</v>
          </cell>
          <cell r="CC68">
            <v>16.714080000000003</v>
          </cell>
          <cell r="CD68">
            <v>16.714080000000003</v>
          </cell>
          <cell r="CE68">
            <v>16.714080000000003</v>
          </cell>
          <cell r="CF68">
            <v>16.714080000000003</v>
          </cell>
          <cell r="CG68">
            <v>16.714080000000003</v>
          </cell>
          <cell r="CH68">
            <v>16.714080000000003</v>
          </cell>
          <cell r="CI68">
            <v>16.714080000000003</v>
          </cell>
          <cell r="CJ68">
            <v>16.714080000000003</v>
          </cell>
          <cell r="CK68">
            <v>16.714080000000003</v>
          </cell>
          <cell r="CL68">
            <v>16.714080000000003</v>
          </cell>
          <cell r="CM68">
            <v>16.714080000000003</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showGridLines="0" zoomScale="75" zoomScaleNormal="75" workbookViewId="0">
      <selection activeCell="F9" sqref="F9"/>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36" t="s">
        <v>0</v>
      </c>
      <c r="C2" s="1037"/>
      <c r="D2" s="1037"/>
      <c r="E2" s="1037"/>
      <c r="F2" s="1037"/>
      <c r="G2" s="1037"/>
      <c r="H2" s="1037"/>
      <c r="I2" s="1037"/>
      <c r="J2" s="1037"/>
      <c r="K2" s="1038"/>
      <c r="L2" s="2"/>
    </row>
    <row r="3" spans="1:12" ht="26.25" x14ac:dyDescent="0.4">
      <c r="A3" s="2"/>
      <c r="B3" s="590"/>
      <c r="C3" s="591"/>
      <c r="D3" s="591"/>
      <c r="E3" s="588"/>
      <c r="F3" s="3"/>
      <c r="G3" s="3"/>
      <c r="H3" s="3"/>
      <c r="I3" s="3"/>
      <c r="J3" s="3"/>
      <c r="K3" s="4"/>
      <c r="L3" s="2"/>
    </row>
    <row r="4" spans="1:12" x14ac:dyDescent="0.2">
      <c r="A4" s="2"/>
      <c r="B4" s="1039" t="s">
        <v>725</v>
      </c>
      <c r="C4" s="1040"/>
      <c r="D4" s="1041"/>
      <c r="E4" s="33"/>
      <c r="F4" s="5"/>
      <c r="G4" s="5"/>
      <c r="H4" s="5"/>
      <c r="J4" s="5"/>
      <c r="K4" s="6"/>
      <c r="L4" s="2"/>
    </row>
    <row r="5" spans="1:12" x14ac:dyDescent="0.2">
      <c r="A5" s="2"/>
      <c r="B5" s="1042" t="s">
        <v>1</v>
      </c>
      <c r="C5" s="1043"/>
      <c r="D5" s="1044"/>
      <c r="E5" s="587"/>
      <c r="F5" s="7"/>
      <c r="G5" s="7"/>
      <c r="H5" s="7"/>
      <c r="I5" s="7"/>
      <c r="J5" s="5"/>
      <c r="K5" s="6"/>
      <c r="L5" s="2"/>
    </row>
    <row r="6" spans="1:12" x14ac:dyDescent="0.2">
      <c r="A6" s="2"/>
      <c r="B6" s="1045" t="s">
        <v>2</v>
      </c>
      <c r="C6" s="1046"/>
      <c r="D6" s="1047"/>
      <c r="E6" s="587"/>
      <c r="F6" s="7"/>
      <c r="G6" s="7"/>
      <c r="H6" s="7"/>
      <c r="I6" s="7"/>
      <c r="J6" s="5"/>
      <c r="K6" s="6"/>
      <c r="L6" s="2"/>
    </row>
    <row r="7" spans="1:12" ht="7.5" customHeight="1" thickBot="1" x14ac:dyDescent="0.25">
      <c r="A7" s="2"/>
      <c r="B7" s="592"/>
      <c r="C7" s="7"/>
      <c r="D7" s="7"/>
      <c r="E7" s="589"/>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726</v>
      </c>
      <c r="E9" s="13"/>
      <c r="F9" s="14"/>
      <c r="G9" s="14"/>
      <c r="H9" s="14"/>
      <c r="I9" s="14"/>
      <c r="J9" s="14"/>
      <c r="K9" s="15"/>
      <c r="L9" s="16"/>
    </row>
    <row r="10" spans="1:12" ht="15.75" x14ac:dyDescent="0.25">
      <c r="A10" s="9"/>
      <c r="B10" s="10" t="s">
        <v>5</v>
      </c>
      <c r="C10" s="11"/>
      <c r="D10" s="12" t="s">
        <v>727</v>
      </c>
      <c r="E10" s="13"/>
      <c r="F10" s="14"/>
      <c r="G10" s="14"/>
      <c r="H10" s="14"/>
      <c r="I10" s="14"/>
      <c r="J10" s="14"/>
      <c r="K10" s="15"/>
      <c r="L10" s="586" t="s">
        <v>706</v>
      </c>
    </row>
    <row r="11" spans="1:12" ht="15.75" x14ac:dyDescent="0.25">
      <c r="A11" s="9"/>
      <c r="B11" s="10" t="s">
        <v>6</v>
      </c>
      <c r="C11" s="11"/>
      <c r="D11" s="17">
        <v>1</v>
      </c>
      <c r="E11" s="13"/>
      <c r="F11" s="14"/>
      <c r="G11" s="14"/>
      <c r="H11" s="14"/>
      <c r="I11" s="14"/>
      <c r="J11" s="14"/>
      <c r="K11" s="15"/>
      <c r="L11" s="586" t="s">
        <v>707</v>
      </c>
    </row>
    <row r="12" spans="1:12" ht="15.75" x14ac:dyDescent="0.25">
      <c r="A12" s="9"/>
      <c r="B12" s="18" t="s">
        <v>7</v>
      </c>
      <c r="C12" s="585"/>
      <c r="D12" s="12" t="s">
        <v>707</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586" t="s">
        <v>708</v>
      </c>
    </row>
    <row r="13" spans="1:12" ht="15.75" x14ac:dyDescent="0.25">
      <c r="A13" s="9"/>
      <c r="B13" s="10" t="s">
        <v>8</v>
      </c>
      <c r="C13" s="20"/>
      <c r="D13" s="21" t="s">
        <v>728</v>
      </c>
      <c r="E13" s="13"/>
      <c r="F13" s="14"/>
      <c r="G13" s="14"/>
      <c r="H13" s="14"/>
      <c r="I13" s="14"/>
      <c r="J13" s="14"/>
      <c r="K13" s="15"/>
      <c r="L13" s="586" t="s">
        <v>709</v>
      </c>
    </row>
    <row r="14" spans="1:12" ht="15.75" x14ac:dyDescent="0.25">
      <c r="A14" s="9"/>
      <c r="B14" s="10" t="s">
        <v>9</v>
      </c>
      <c r="C14" s="20"/>
      <c r="D14" s="22" t="s">
        <v>729</v>
      </c>
      <c r="E14" s="13"/>
      <c r="F14" s="14"/>
      <c r="G14" s="14"/>
      <c r="H14" s="14"/>
      <c r="I14" s="14"/>
      <c r="J14" s="14"/>
      <c r="K14" s="15"/>
      <c r="L14" s="586" t="s">
        <v>710</v>
      </c>
    </row>
    <row r="15" spans="1:12" ht="15.75" x14ac:dyDescent="0.25">
      <c r="A15" s="14"/>
      <c r="B15" s="10" t="s">
        <v>10</v>
      </c>
      <c r="C15" s="20"/>
      <c r="D15" s="12" t="s">
        <v>730</v>
      </c>
      <c r="E15" s="20" t="s">
        <v>11</v>
      </c>
      <c r="F15" s="23"/>
      <c r="G15" s="24"/>
      <c r="H15" s="20" t="s">
        <v>12</v>
      </c>
      <c r="I15" s="796">
        <v>43334</v>
      </c>
      <c r="J15" s="14"/>
      <c r="K15" s="15"/>
    </row>
    <row r="16" spans="1:12" ht="15.75" x14ac:dyDescent="0.25">
      <c r="A16" s="14"/>
      <c r="B16" s="10"/>
      <c r="C16" s="20"/>
      <c r="D16" s="25"/>
      <c r="E16" s="24"/>
      <c r="F16" s="24"/>
      <c r="G16" s="24"/>
      <c r="H16" s="20"/>
      <c r="I16" s="24"/>
      <c r="J16" s="14"/>
      <c r="K16" s="15"/>
      <c r="L16" s="584"/>
    </row>
    <row r="17" spans="1:12" ht="15.75" x14ac:dyDescent="0.25">
      <c r="A17" s="26"/>
      <c r="B17" s="10" t="s">
        <v>13</v>
      </c>
      <c r="C17" s="14"/>
      <c r="D17" s="12" t="s">
        <v>731</v>
      </c>
      <c r="E17" s="14"/>
      <c r="F17" s="27" t="s">
        <v>14</v>
      </c>
      <c r="G17" s="14"/>
      <c r="H17" s="14"/>
      <c r="I17" s="14"/>
      <c r="J17" s="14"/>
      <c r="K17" s="15"/>
      <c r="L17" s="584"/>
    </row>
    <row r="18" spans="1:12" ht="15.75" thickBot="1" x14ac:dyDescent="0.25">
      <c r="A18" s="2"/>
      <c r="B18" s="28"/>
      <c r="C18" s="5"/>
      <c r="D18" s="2"/>
      <c r="E18" s="5"/>
      <c r="F18" s="5"/>
      <c r="G18" s="5"/>
      <c r="H18" s="5"/>
      <c r="I18" s="5"/>
      <c r="J18" s="5"/>
      <c r="K18" s="6"/>
      <c r="L18" s="29"/>
    </row>
    <row r="19" spans="1:12" ht="26.25" x14ac:dyDescent="0.4">
      <c r="A19" s="30"/>
      <c r="B19" s="8" t="s">
        <v>15</v>
      </c>
      <c r="C19" s="31"/>
      <c r="D19" s="31"/>
      <c r="E19" s="32"/>
      <c r="F19" s="32"/>
      <c r="G19" s="31"/>
      <c r="H19" s="31"/>
      <c r="I19" s="31"/>
      <c r="J19" s="3"/>
      <c r="K19" s="4"/>
      <c r="L19" s="2"/>
    </row>
    <row r="20" spans="1:12" ht="26.25" x14ac:dyDescent="0.4">
      <c r="A20" s="30"/>
      <c r="B20" s="33"/>
      <c r="C20" s="5"/>
      <c r="D20" s="5"/>
      <c r="E20" s="5"/>
      <c r="F20" s="5"/>
      <c r="G20" s="5"/>
      <c r="H20" s="5"/>
      <c r="I20" s="5"/>
      <c r="J20" s="5"/>
      <c r="K20" s="6"/>
      <c r="L20" s="2"/>
    </row>
    <row r="21" spans="1:12" x14ac:dyDescent="0.2">
      <c r="A21" s="2"/>
      <c r="B21" s="34"/>
      <c r="C21" s="35" t="s">
        <v>16</v>
      </c>
      <c r="D21" s="35"/>
      <c r="E21" s="35"/>
      <c r="F21" s="36"/>
      <c r="G21" s="36"/>
      <c r="H21" s="36"/>
      <c r="I21" s="36"/>
      <c r="J21" s="36"/>
      <c r="K21" s="6"/>
      <c r="L21" s="2"/>
    </row>
    <row r="22" spans="1:12" ht="18.600000000000001" customHeight="1" x14ac:dyDescent="0.4">
      <c r="A22" s="30"/>
      <c r="B22" s="33"/>
      <c r="C22" s="36"/>
      <c r="D22" s="36"/>
      <c r="E22" s="36"/>
      <c r="F22" s="36"/>
      <c r="G22" s="36"/>
      <c r="H22" s="36"/>
      <c r="I22" s="36"/>
      <c r="J22" s="36"/>
      <c r="K22" s="6"/>
      <c r="L22" s="2"/>
    </row>
    <row r="23" spans="1:12" ht="18" x14ac:dyDescent="0.25">
      <c r="A23" s="37"/>
      <c r="B23" s="38"/>
      <c r="C23" s="35" t="s">
        <v>17</v>
      </c>
      <c r="D23" s="35"/>
      <c r="E23" s="35"/>
      <c r="F23" s="36"/>
      <c r="G23" s="36"/>
      <c r="H23" s="36"/>
      <c r="I23" s="36"/>
      <c r="J23" s="36"/>
      <c r="K23" s="6"/>
      <c r="L23" s="2"/>
    </row>
    <row r="24" spans="1:12" x14ac:dyDescent="0.2">
      <c r="A24" s="2"/>
      <c r="B24" s="39"/>
      <c r="C24" s="35"/>
      <c r="D24" s="35"/>
      <c r="E24" s="35"/>
      <c r="F24" s="36"/>
      <c r="G24" s="36"/>
      <c r="H24" s="36"/>
      <c r="I24" s="36"/>
      <c r="J24" s="36"/>
      <c r="K24" s="6"/>
      <c r="L24" s="2"/>
    </row>
    <row r="25" spans="1:12" x14ac:dyDescent="0.2">
      <c r="A25" s="2"/>
      <c r="B25" s="40"/>
      <c r="C25" s="35" t="s">
        <v>18</v>
      </c>
      <c r="D25" s="35"/>
      <c r="E25" s="35"/>
      <c r="F25" s="36"/>
      <c r="G25" s="36"/>
      <c r="H25" s="36"/>
      <c r="I25" s="36"/>
      <c r="J25" s="36"/>
      <c r="K25" s="6"/>
      <c r="L25" s="2"/>
    </row>
    <row r="26" spans="1:12" x14ac:dyDescent="0.2">
      <c r="A26" s="2"/>
      <c r="B26" s="39"/>
      <c r="C26" s="35"/>
      <c r="D26" s="35"/>
      <c r="E26" s="35"/>
      <c r="F26" s="36"/>
      <c r="G26" s="36"/>
      <c r="H26" s="36"/>
      <c r="I26" s="36"/>
      <c r="J26" s="36"/>
      <c r="K26" s="6"/>
      <c r="L26" s="2"/>
    </row>
    <row r="27" spans="1:12" x14ac:dyDescent="0.2">
      <c r="A27" s="2"/>
      <c r="B27" s="41"/>
      <c r="C27" s="35" t="s">
        <v>19</v>
      </c>
      <c r="D27" s="35"/>
      <c r="E27" s="35"/>
      <c r="F27" s="36"/>
      <c r="G27" s="36"/>
      <c r="H27" s="36"/>
      <c r="I27" s="36"/>
      <c r="J27" s="36"/>
      <c r="K27" s="6"/>
      <c r="L27" s="2"/>
    </row>
    <row r="28" spans="1:12" x14ac:dyDescent="0.2">
      <c r="A28" s="2"/>
      <c r="B28" s="39"/>
      <c r="C28" s="35"/>
      <c r="D28" s="35"/>
      <c r="E28" s="35"/>
      <c r="F28" s="36"/>
      <c r="G28" s="36"/>
      <c r="H28" s="36"/>
      <c r="I28" s="36"/>
      <c r="J28" s="36"/>
      <c r="K28" s="6"/>
      <c r="L28" s="2"/>
    </row>
    <row r="29" spans="1:12" x14ac:dyDescent="0.2">
      <c r="A29" s="2"/>
      <c r="B29" s="42"/>
      <c r="C29" s="35" t="s">
        <v>20</v>
      </c>
      <c r="D29" s="35"/>
      <c r="E29" s="35"/>
      <c r="F29" s="36"/>
      <c r="G29" s="36"/>
      <c r="H29" s="36"/>
      <c r="I29" s="36"/>
      <c r="J29" s="36"/>
      <c r="K29" s="6"/>
      <c r="L29" s="2"/>
    </row>
    <row r="30" spans="1:12" ht="15.75" thickBot="1" x14ac:dyDescent="0.25">
      <c r="A30" s="2"/>
      <c r="B30" s="43"/>
      <c r="C30" s="44"/>
      <c r="D30" s="44"/>
      <c r="E30" s="44"/>
      <c r="F30" s="44"/>
      <c r="G30" s="45"/>
      <c r="H30" s="45"/>
      <c r="I30" s="45"/>
      <c r="J30" s="45"/>
      <c r="K30" s="46"/>
      <c r="L30" s="2"/>
    </row>
    <row r="31" spans="1:12" ht="15.75" x14ac:dyDescent="0.25">
      <c r="A31" s="2"/>
      <c r="B31" s="8" t="s">
        <v>21</v>
      </c>
      <c r="C31" s="47"/>
      <c r="D31" s="48" t="s">
        <v>22</v>
      </c>
      <c r="E31" s="3"/>
      <c r="F31" s="3"/>
      <c r="G31" s="3"/>
      <c r="H31" s="3"/>
      <c r="I31" s="49"/>
      <c r="J31" s="3"/>
      <c r="K31" s="4"/>
      <c r="L31" s="29"/>
    </row>
    <row r="32" spans="1:12" ht="15.75" x14ac:dyDescent="0.25">
      <c r="A32" s="2"/>
      <c r="B32" s="50" t="s">
        <v>23</v>
      </c>
      <c r="C32" s="5"/>
      <c r="D32" s="14" t="s">
        <v>24</v>
      </c>
      <c r="E32" s="14"/>
      <c r="F32" s="14"/>
      <c r="G32" s="14"/>
      <c r="H32" s="14"/>
      <c r="I32" s="51"/>
      <c r="J32" s="14"/>
      <c r="K32" s="15"/>
      <c r="L32" s="29"/>
    </row>
    <row r="33" spans="1:12" ht="15.75" x14ac:dyDescent="0.25">
      <c r="A33" s="2"/>
      <c r="B33" s="50" t="s">
        <v>25</v>
      </c>
      <c r="C33" s="5"/>
      <c r="D33" s="52" t="s">
        <v>26</v>
      </c>
      <c r="E33" s="14"/>
      <c r="F33" s="5"/>
      <c r="G33" s="14"/>
      <c r="H33" s="14"/>
      <c r="I33" s="53"/>
      <c r="J33" s="14"/>
      <c r="K33" s="15"/>
      <c r="L33" s="29"/>
    </row>
    <row r="34" spans="1:12" ht="15.75" x14ac:dyDescent="0.25">
      <c r="A34" s="2"/>
      <c r="B34" s="50" t="s">
        <v>27</v>
      </c>
      <c r="C34" s="5"/>
      <c r="D34" s="52" t="s">
        <v>28</v>
      </c>
      <c r="E34" s="14"/>
      <c r="F34" s="5"/>
      <c r="G34" s="14"/>
      <c r="H34" s="14"/>
      <c r="I34" s="53"/>
      <c r="J34" s="14"/>
      <c r="K34" s="15"/>
      <c r="L34" s="29"/>
    </row>
    <row r="35" spans="1:12" ht="15.75" x14ac:dyDescent="0.25">
      <c r="A35" s="2"/>
      <c r="B35" s="50" t="s">
        <v>29</v>
      </c>
      <c r="C35" s="5"/>
      <c r="D35" s="35" t="s">
        <v>30</v>
      </c>
      <c r="E35" s="14"/>
      <c r="F35" s="5"/>
      <c r="G35" s="14"/>
      <c r="H35" s="14"/>
      <c r="I35" s="53"/>
      <c r="J35" s="14"/>
      <c r="K35" s="15"/>
      <c r="L35" s="2"/>
    </row>
    <row r="36" spans="1:12" ht="15.75" x14ac:dyDescent="0.25">
      <c r="A36" s="2"/>
      <c r="B36" s="50" t="s">
        <v>31</v>
      </c>
      <c r="C36" s="5"/>
      <c r="D36" s="35" t="s">
        <v>32</v>
      </c>
      <c r="E36" s="14"/>
      <c r="F36" s="5"/>
      <c r="G36" s="14"/>
      <c r="H36" s="14"/>
      <c r="I36" s="51"/>
      <c r="J36" s="14"/>
      <c r="K36" s="15"/>
      <c r="L36" s="2"/>
    </row>
    <row r="37" spans="1:12" ht="15.75" x14ac:dyDescent="0.25">
      <c r="A37" s="2"/>
      <c r="B37" s="50" t="s">
        <v>33</v>
      </c>
      <c r="C37" s="5"/>
      <c r="D37" s="35" t="s">
        <v>718</v>
      </c>
      <c r="E37" s="14"/>
      <c r="F37" s="5"/>
      <c r="G37" s="14"/>
      <c r="H37" s="14"/>
      <c r="I37" s="51"/>
      <c r="J37" s="14"/>
      <c r="K37" s="15"/>
      <c r="L37" s="2"/>
    </row>
    <row r="38" spans="1:12" ht="15.75" x14ac:dyDescent="0.25">
      <c r="A38" s="2"/>
      <c r="B38" s="50" t="s">
        <v>34</v>
      </c>
      <c r="C38" s="5"/>
      <c r="D38" s="52" t="s">
        <v>35</v>
      </c>
      <c r="E38" s="14"/>
      <c r="F38" s="5"/>
      <c r="G38" s="14"/>
      <c r="H38" s="14"/>
      <c r="I38" s="51"/>
      <c r="J38" s="14"/>
      <c r="K38" s="15"/>
      <c r="L38" s="2"/>
    </row>
    <row r="39" spans="1:12" ht="15.75" x14ac:dyDescent="0.25">
      <c r="A39" s="2"/>
      <c r="B39" s="50" t="s">
        <v>36</v>
      </c>
      <c r="C39" s="5"/>
      <c r="D39" s="52" t="s">
        <v>37</v>
      </c>
      <c r="E39" s="14"/>
      <c r="F39" s="5"/>
      <c r="G39" s="14"/>
      <c r="H39" s="14"/>
      <c r="I39" s="51"/>
      <c r="J39" s="14"/>
      <c r="K39" s="15"/>
      <c r="L39" s="2"/>
    </row>
    <row r="40" spans="1:12" ht="15.75" x14ac:dyDescent="0.25">
      <c r="A40" s="2"/>
      <c r="B40" s="50" t="s">
        <v>38</v>
      </c>
      <c r="C40" s="5"/>
      <c r="D40" s="52" t="s">
        <v>39</v>
      </c>
      <c r="E40" s="14"/>
      <c r="F40" s="5"/>
      <c r="G40" s="14"/>
      <c r="H40" s="14"/>
      <c r="I40" s="51"/>
      <c r="J40" s="14"/>
      <c r="K40" s="15"/>
      <c r="L40" s="2"/>
    </row>
    <row r="41" spans="1:12" ht="15.75" x14ac:dyDescent="0.25">
      <c r="A41" s="2"/>
      <c r="B41" s="50" t="s">
        <v>40</v>
      </c>
      <c r="C41" s="5"/>
      <c r="D41" s="52" t="s">
        <v>41</v>
      </c>
      <c r="E41" s="14"/>
      <c r="F41" s="5"/>
      <c r="G41" s="14"/>
      <c r="H41" s="14"/>
      <c r="I41" s="51"/>
      <c r="J41" s="14"/>
      <c r="K41" s="15"/>
      <c r="L41" s="2"/>
    </row>
    <row r="42" spans="1:12" ht="15.75" x14ac:dyDescent="0.25">
      <c r="A42" s="2"/>
      <c r="B42" s="50" t="s">
        <v>42</v>
      </c>
      <c r="C42" s="5"/>
      <c r="D42" s="52" t="s">
        <v>43</v>
      </c>
      <c r="E42" s="14"/>
      <c r="F42" s="5"/>
      <c r="G42" s="14"/>
      <c r="H42" s="14"/>
      <c r="I42" s="51"/>
      <c r="J42" s="14"/>
      <c r="K42" s="15"/>
      <c r="L42" s="2"/>
    </row>
    <row r="43" spans="1:12" ht="16.5" thickBot="1" x14ac:dyDescent="0.3">
      <c r="A43" s="2"/>
      <c r="B43" s="54"/>
      <c r="C43" s="55"/>
      <c r="D43" s="56"/>
      <c r="E43" s="57"/>
      <c r="F43" s="58"/>
      <c r="G43" s="57"/>
      <c r="H43" s="57"/>
      <c r="I43" s="59"/>
      <c r="J43" s="57"/>
      <c r="K43" s="60"/>
      <c r="L43" s="2"/>
    </row>
    <row r="44" spans="1:12" ht="15.75" x14ac:dyDescent="0.25">
      <c r="A44" s="2"/>
      <c r="B44" s="61"/>
      <c r="C44" s="61"/>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67"/>
  <sheetViews>
    <sheetView zoomScale="70" zoomScaleNormal="70" workbookViewId="0">
      <selection activeCell="H6" sqref="H6:AJ6"/>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36" ht="18.75" thickBot="1" x14ac:dyDescent="0.25">
      <c r="A1" s="165"/>
      <c r="B1" s="157"/>
      <c r="C1" s="158" t="s">
        <v>581</v>
      </c>
      <c r="D1" s="159"/>
      <c r="E1" s="317"/>
      <c r="F1" s="161"/>
      <c r="G1" s="161"/>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row>
    <row r="2" spans="1:36" ht="32.25" thickBot="1" x14ac:dyDescent="0.25">
      <c r="A2" s="167"/>
      <c r="B2" s="167"/>
      <c r="C2" s="139" t="s">
        <v>527</v>
      </c>
      <c r="D2" s="140" t="s">
        <v>138</v>
      </c>
      <c r="E2" s="318" t="s">
        <v>582</v>
      </c>
      <c r="F2" s="140" t="s">
        <v>139</v>
      </c>
      <c r="G2" s="140" t="s">
        <v>186</v>
      </c>
      <c r="H2" s="319" t="str">
        <f>'TITLE PAGE'!D14</f>
        <v>2017-18</v>
      </c>
      <c r="I2" s="171" t="str">
        <f>'WRZ summary'!E5</f>
        <v>For info 2017-18</v>
      </c>
      <c r="J2" s="171" t="str">
        <f>'WRZ summary'!F5</f>
        <v>For info 2018-19</v>
      </c>
      <c r="K2" s="171" t="str">
        <f>'WRZ summary'!G5</f>
        <v>For info 2019-20</v>
      </c>
      <c r="L2" s="320" t="str">
        <f>'WRZ summary'!H5</f>
        <v>2020-21</v>
      </c>
      <c r="M2" s="320" t="str">
        <f>'WRZ summary'!I5</f>
        <v>2021-22</v>
      </c>
      <c r="N2" s="320" t="str">
        <f>'WRZ summary'!J5</f>
        <v>2022-23</v>
      </c>
      <c r="O2" s="320" t="str">
        <f>'WRZ summary'!K5</f>
        <v>2023-24</v>
      </c>
      <c r="P2" s="320" t="str">
        <f>'WRZ summary'!L5</f>
        <v>2024-25</v>
      </c>
      <c r="Q2" s="320" t="str">
        <f>'WRZ summary'!M5</f>
        <v>2025-26</v>
      </c>
      <c r="R2" s="320" t="str">
        <f>'WRZ summary'!N5</f>
        <v>2026-27</v>
      </c>
      <c r="S2" s="320" t="str">
        <f>'WRZ summary'!O5</f>
        <v>2027-28</v>
      </c>
      <c r="T2" s="320" t="str">
        <f>'WRZ summary'!P5</f>
        <v>2028-29</v>
      </c>
      <c r="U2" s="320" t="str">
        <f>'WRZ summary'!Q5</f>
        <v>2029-2030</v>
      </c>
      <c r="V2" s="320" t="str">
        <f>'WRZ summary'!R5</f>
        <v>2030-2031</v>
      </c>
      <c r="W2" s="320" t="str">
        <f>'WRZ summary'!S5</f>
        <v>2031-2032</v>
      </c>
      <c r="X2" s="320" t="str">
        <f>'WRZ summary'!T5</f>
        <v>2032-33</v>
      </c>
      <c r="Y2" s="320" t="str">
        <f>'WRZ summary'!U5</f>
        <v>2033-34</v>
      </c>
      <c r="Z2" s="320" t="str">
        <f>'WRZ summary'!V5</f>
        <v>2034-35</v>
      </c>
      <c r="AA2" s="320" t="str">
        <f>'WRZ summary'!W5</f>
        <v>2035-36</v>
      </c>
      <c r="AB2" s="320" t="str">
        <f>'WRZ summary'!X5</f>
        <v>2036-37</v>
      </c>
      <c r="AC2" s="320" t="str">
        <f>'WRZ summary'!Y5</f>
        <v>2037-38</v>
      </c>
      <c r="AD2" s="320" t="str">
        <f>'WRZ summary'!Z5</f>
        <v>2038-39</v>
      </c>
      <c r="AE2" s="320" t="str">
        <f>'WRZ summary'!AA5</f>
        <v>2039-40</v>
      </c>
      <c r="AF2" s="320" t="str">
        <f>'WRZ summary'!AB5</f>
        <v>2040-41</v>
      </c>
      <c r="AG2" s="320" t="str">
        <f>'WRZ summary'!AC5</f>
        <v>2041-42</v>
      </c>
      <c r="AH2" s="320" t="str">
        <f>'WRZ summary'!AD5</f>
        <v>2042-43</v>
      </c>
      <c r="AI2" s="320" t="str">
        <f>'WRZ summary'!AE5</f>
        <v>2043-44</v>
      </c>
      <c r="AJ2" s="174" t="str">
        <f>'WRZ summary'!AF5</f>
        <v>2044-45</v>
      </c>
    </row>
    <row r="3" spans="1:36" x14ac:dyDescent="0.2">
      <c r="A3" s="321"/>
      <c r="B3" s="1069" t="s">
        <v>187</v>
      </c>
      <c r="C3" s="267" t="s">
        <v>583</v>
      </c>
      <c r="D3" s="385" t="s">
        <v>584</v>
      </c>
      <c r="E3" s="270" t="s">
        <v>585</v>
      </c>
      <c r="F3" s="328" t="s">
        <v>75</v>
      </c>
      <c r="G3" s="351">
        <v>2</v>
      </c>
      <c r="H3" s="339">
        <f>'3. BL Demand'!H3+'6. Preferred (Scenario Yr)'!H45+'6. Preferred (Scenario Yr)'!H65</f>
        <v>80.555737083753442</v>
      </c>
      <c r="I3" s="352">
        <f>'3. BL Demand'!I3+'6. Preferred (Scenario Yr)'!I45+'6. Preferred (Scenario Yr)'!I65</f>
        <v>80.555737083753442</v>
      </c>
      <c r="J3" s="352">
        <f>'3. BL Demand'!J3+'6. Preferred (Scenario Yr)'!J45+'6. Preferred (Scenario Yr)'!J65</f>
        <v>79.637743465199776</v>
      </c>
      <c r="K3" s="352">
        <f>'3. BL Demand'!K3+'6. Preferred (Scenario Yr)'!K45+'6. Preferred (Scenario Yr)'!K65</f>
        <v>78.719751852373108</v>
      </c>
      <c r="L3" s="345">
        <f>'3. BL Demand'!L3+'6. Preferred (Scenario Yr)'!L45+'6. Preferred (Scenario Yr)'!L65</f>
        <v>77.801762157021415</v>
      </c>
      <c r="M3" s="345">
        <f>'3. BL Demand'!M3+'6. Preferred (Scenario Yr)'!M45+'6. Preferred (Scenario Yr)'!M65</f>
        <v>76.883774294775819</v>
      </c>
      <c r="N3" s="345">
        <f>'3. BL Demand'!N3+'6. Preferred (Scenario Yr)'!N45+'6. Preferred (Scenario Yr)'!N65</f>
        <v>75.96578818497963</v>
      </c>
      <c r="O3" s="345">
        <f>'3. BL Demand'!O3+'6. Preferred (Scenario Yr)'!O45+'6. Preferred (Scenario Yr)'!O65</f>
        <v>75.047803750525105</v>
      </c>
      <c r="P3" s="345">
        <f>'3. BL Demand'!P3+'6. Preferred (Scenario Yr)'!P45+'6. Preferred (Scenario Yr)'!P65</f>
        <v>74.12982091769716</v>
      </c>
      <c r="Q3" s="345">
        <f>'3. BL Demand'!Q3+'6. Preferred (Scenario Yr)'!Q45+'6. Preferred (Scenario Yr)'!Q65</f>
        <v>73.288477141385414</v>
      </c>
      <c r="R3" s="345">
        <f>'3. BL Demand'!R3+'6. Preferred (Scenario Yr)'!R45+'6. Preferred (Scenario Yr)'!R65</f>
        <v>72.983597506385863</v>
      </c>
      <c r="S3" s="345">
        <f>'3. BL Demand'!S3+'6. Preferred (Scenario Yr)'!S45+'6. Preferred (Scenario Yr)'!S65</f>
        <v>72.433843885724514</v>
      </c>
      <c r="T3" s="345">
        <f>'3. BL Demand'!T3+'6. Preferred (Scenario Yr)'!T45+'6. Preferred (Scenario Yr)'!T65</f>
        <v>71.884036298578167</v>
      </c>
      <c r="U3" s="345">
        <f>'3. BL Demand'!U3+'6. Preferred (Scenario Yr)'!U45+'6. Preferred (Scenario Yr)'!U65</f>
        <v>71.367121482970788</v>
      </c>
      <c r="V3" s="345">
        <f>'3. BL Demand'!V3+'6. Preferred (Scenario Yr)'!V45+'6. Preferred (Scenario Yr)'!V65</f>
        <v>70.857755307020184</v>
      </c>
      <c r="W3" s="345">
        <f>'3. BL Demand'!W3+'6. Preferred (Scenario Yr)'!W45+'6. Preferred (Scenario Yr)'!W65</f>
        <v>70.357962605335402</v>
      </c>
      <c r="X3" s="345">
        <f>'3. BL Demand'!X3+'6. Preferred (Scenario Yr)'!X45+'6. Preferred (Scenario Yr)'!X65</f>
        <v>69.859360868027792</v>
      </c>
      <c r="Y3" s="345">
        <f>'3. BL Demand'!Y3+'6. Preferred (Scenario Yr)'!Y45+'6. Preferred (Scenario Yr)'!Y65</f>
        <v>69.374302359690702</v>
      </c>
      <c r="Z3" s="345">
        <f>'3. BL Demand'!Z3+'6. Preferred (Scenario Yr)'!Z45+'6. Preferred (Scenario Yr)'!Z65</f>
        <v>68.916783944546538</v>
      </c>
      <c r="AA3" s="345">
        <f>'3. BL Demand'!AA3+'6. Preferred (Scenario Yr)'!AA45+'6. Preferred (Scenario Yr)'!AA65</f>
        <v>68.457265639219528</v>
      </c>
      <c r="AB3" s="345">
        <f>'3. BL Demand'!AB3+'6. Preferred (Scenario Yr)'!AB45+'6. Preferred (Scenario Yr)'!AB65</f>
        <v>67.998010083036846</v>
      </c>
      <c r="AC3" s="345">
        <f>'3. BL Demand'!AC3+'6. Preferred (Scenario Yr)'!AC45+'6. Preferred (Scenario Yr)'!AC65</f>
        <v>67.559569110519561</v>
      </c>
      <c r="AD3" s="345">
        <f>'3. BL Demand'!AD3+'6. Preferred (Scenario Yr)'!AD45+'6. Preferred (Scenario Yr)'!AD65</f>
        <v>67.125048511038742</v>
      </c>
      <c r="AE3" s="345">
        <f>'3. BL Demand'!AE3+'6. Preferred (Scenario Yr)'!AE45+'6. Preferred (Scenario Yr)'!AE65</f>
        <v>66.702505496048786</v>
      </c>
      <c r="AF3" s="345">
        <f>'3. BL Demand'!AF3+'6. Preferred (Scenario Yr)'!AF45+'6. Preferred (Scenario Yr)'!AF65</f>
        <v>66.374812917074095</v>
      </c>
      <c r="AG3" s="345">
        <f>'3. BL Demand'!AG3+'6. Preferred (Scenario Yr)'!AG45+'6. Preferred (Scenario Yr)'!AG65</f>
        <v>66.065757946453772</v>
      </c>
      <c r="AH3" s="345">
        <f>'3. BL Demand'!AH3+'6. Preferred (Scenario Yr)'!AH45+'6. Preferred (Scenario Yr)'!AH65</f>
        <v>65.775004072921504</v>
      </c>
      <c r="AI3" s="345">
        <f>'3. BL Demand'!AI3+'6. Preferred (Scenario Yr)'!AI45+'6. Preferred (Scenario Yr)'!AI65</f>
        <v>65.502269186737195</v>
      </c>
      <c r="AJ3" s="623">
        <f>'3. BL Demand'!AJ3+'6. Preferred (Scenario Yr)'!AJ45+'6. Preferred (Scenario Yr)'!AJ65</f>
        <v>65.247326252576443</v>
      </c>
    </row>
    <row r="4" spans="1:36" x14ac:dyDescent="0.2">
      <c r="A4" s="321"/>
      <c r="B4" s="1070"/>
      <c r="C4" s="269" t="s">
        <v>586</v>
      </c>
      <c r="D4" s="349" t="s">
        <v>587</v>
      </c>
      <c r="E4" s="270" t="s">
        <v>585</v>
      </c>
      <c r="F4" s="351" t="s">
        <v>75</v>
      </c>
      <c r="G4" s="351">
        <v>2</v>
      </c>
      <c r="H4" s="343">
        <f>'3. BL Demand'!H4+'6. Preferred (Scenario Yr)'!H48+'6. Preferred (Scenario Yr)'!H68</f>
        <v>4.6301931379036763</v>
      </c>
      <c r="I4" s="352">
        <f>'3. BL Demand'!I4+'6. Preferred (Scenario Yr)'!I48+'6. Preferred (Scenario Yr)'!I68</f>
        <v>4.6301931379036763</v>
      </c>
      <c r="J4" s="352">
        <f>'3. BL Demand'!J4+'6. Preferred (Scenario Yr)'!J48+'6. Preferred (Scenario Yr)'!J68</f>
        <v>4.2696903922817748</v>
      </c>
      <c r="K4" s="352">
        <f>'3. BL Demand'!K4+'6. Preferred (Scenario Yr)'!K48+'6. Preferred (Scenario Yr)'!K68</f>
        <v>4.1253276219383537</v>
      </c>
      <c r="L4" s="345">
        <f>'3. BL Demand'!L4+'6. Preferred (Scenario Yr)'!L48+'6. Preferred (Scenario Yr)'!L68</f>
        <v>3.9805660358327288</v>
      </c>
      <c r="M4" s="345">
        <f>'3. BL Demand'!M4+'6. Preferred (Scenario Yr)'!M48+'6. Preferred (Scenario Yr)'!M68</f>
        <v>3.8439753985944534</v>
      </c>
      <c r="N4" s="345">
        <f>'3. BL Demand'!N4+'6. Preferred (Scenario Yr)'!N48+'6. Preferred (Scenario Yr)'!N68</f>
        <v>3.7104260171466699</v>
      </c>
      <c r="O4" s="345">
        <f>'3. BL Demand'!O4+'6. Preferred (Scenario Yr)'!O48+'6. Preferred (Scenario Yr)'!O68</f>
        <v>3.5815367521620898</v>
      </c>
      <c r="P4" s="345">
        <f>'3. BL Demand'!P4+'6. Preferred (Scenario Yr)'!P48+'6. Preferred (Scenario Yr)'!P68</f>
        <v>3.4597619972736355</v>
      </c>
      <c r="Q4" s="345">
        <f>'3. BL Demand'!Q4+'6. Preferred (Scenario Yr)'!Q48+'6. Preferred (Scenario Yr)'!Q68</f>
        <v>3.3409689985215496</v>
      </c>
      <c r="R4" s="345">
        <f>'3. BL Demand'!R4+'6. Preferred (Scenario Yr)'!R48+'6. Preferred (Scenario Yr)'!R68</f>
        <v>3.2193908407030185</v>
      </c>
      <c r="S4" s="345">
        <f>'3. BL Demand'!S4+'6. Preferred (Scenario Yr)'!S48+'6. Preferred (Scenario Yr)'!S68</f>
        <v>3.105048361156598</v>
      </c>
      <c r="T4" s="345">
        <f>'3. BL Demand'!T4+'6. Preferred (Scenario Yr)'!T48+'6. Preferred (Scenario Yr)'!T68</f>
        <v>2.9850776790577598</v>
      </c>
      <c r="U4" s="345">
        <f>'3. BL Demand'!U4+'6. Preferred (Scenario Yr)'!U48+'6. Preferred (Scenario Yr)'!U68</f>
        <v>2.8680886599467406</v>
      </c>
      <c r="V4" s="345">
        <f>'3. BL Demand'!V4+'6. Preferred (Scenario Yr)'!V48+'6. Preferred (Scenario Yr)'!V68</f>
        <v>2.7556221212513266</v>
      </c>
      <c r="W4" s="345">
        <f>'3. BL Demand'!W4+'6. Preferred (Scenario Yr)'!W48+'6. Preferred (Scenario Yr)'!W68</f>
        <v>2.6446379036713874</v>
      </c>
      <c r="X4" s="345">
        <f>'3. BL Demand'!X4+'6. Preferred (Scenario Yr)'!X48+'6. Preferred (Scenario Yr)'!X68</f>
        <v>2.5359586481396095</v>
      </c>
      <c r="Y4" s="345">
        <f>'3. BL Demand'!Y4+'6. Preferred (Scenario Yr)'!Y48+'6. Preferred (Scenario Yr)'!Y68</f>
        <v>2.4331991170195169</v>
      </c>
      <c r="Z4" s="345">
        <f>'3. BL Demand'!Z4+'6. Preferred (Scenario Yr)'!Z48+'6. Preferred (Scenario Yr)'!Z68</f>
        <v>2.3326984759947389</v>
      </c>
      <c r="AA4" s="345">
        <f>'3. BL Demand'!AA4+'6. Preferred (Scenario Yr)'!AA48+'6. Preferred (Scenario Yr)'!AA68</f>
        <v>2.2354782322611597</v>
      </c>
      <c r="AB4" s="345">
        <f>'3. BL Demand'!AB4+'6. Preferred (Scenario Yr)'!AB48+'6. Preferred (Scenario Yr)'!AB68</f>
        <v>2.1417177017535405</v>
      </c>
      <c r="AC4" s="345">
        <f>'3. BL Demand'!AC4+'6. Preferred (Scenario Yr)'!AC48+'6. Preferred (Scenario Yr)'!AC68</f>
        <v>2.0510547324906749</v>
      </c>
      <c r="AD4" s="345">
        <f>'3. BL Demand'!AD4+'6. Preferred (Scenario Yr)'!AD48+'6. Preferred (Scenario Yr)'!AD68</f>
        <v>1.963124436658704</v>
      </c>
      <c r="AE4" s="345">
        <f>'3. BL Demand'!AE4+'6. Preferred (Scenario Yr)'!AE48+'6. Preferred (Scenario Yr)'!AE68</f>
        <v>1.8789944340639237</v>
      </c>
      <c r="AF4" s="345">
        <f>'3. BL Demand'!AF4+'6. Preferred (Scenario Yr)'!AF48+'6. Preferred (Scenario Yr)'!AF68</f>
        <v>1.7999769265419114</v>
      </c>
      <c r="AG4" s="345">
        <f>'3. BL Demand'!AG4+'6. Preferred (Scenario Yr)'!AG48+'6. Preferred (Scenario Yr)'!AG68</f>
        <v>1.7255877390596723</v>
      </c>
      <c r="AH4" s="345">
        <f>'3. BL Demand'!AH4+'6. Preferred (Scenario Yr)'!AH48+'6. Preferred (Scenario Yr)'!AH68</f>
        <v>1.653221882626086</v>
      </c>
      <c r="AI4" s="345">
        <f>'3. BL Demand'!AI4+'6. Preferred (Scenario Yr)'!AI48+'6. Preferred (Scenario Yr)'!AI68</f>
        <v>1.5839876530107215</v>
      </c>
      <c r="AJ4" s="362">
        <f>'3. BL Demand'!AJ4+'6. Preferred (Scenario Yr)'!AJ48+'6. Preferred (Scenario Yr)'!AJ68</f>
        <v>1.518856371892858</v>
      </c>
    </row>
    <row r="5" spans="1:36" x14ac:dyDescent="0.2">
      <c r="A5" s="321"/>
      <c r="B5" s="1070"/>
      <c r="C5" s="386" t="s">
        <v>588</v>
      </c>
      <c r="D5" s="349" t="s">
        <v>589</v>
      </c>
      <c r="E5" s="270" t="s">
        <v>585</v>
      </c>
      <c r="F5" s="351" t="s">
        <v>75</v>
      </c>
      <c r="G5" s="351">
        <v>2</v>
      </c>
      <c r="H5" s="343">
        <f>'3. BL Demand'!H5+'6. Preferred (Scenario Yr)'!H52</f>
        <v>97.28041415035797</v>
      </c>
      <c r="I5" s="352">
        <f>'3. BL Demand'!I5+'6. Preferred (Scenario Yr)'!I52</f>
        <v>97.28041415035797</v>
      </c>
      <c r="J5" s="352">
        <f>'3. BL Demand'!J5+'6. Preferred (Scenario Yr)'!J52</f>
        <v>102.61159850073174</v>
      </c>
      <c r="K5" s="352">
        <f>'3. BL Demand'!K5+'6. Preferred (Scenario Yr)'!K52</f>
        <v>107.54197904265443</v>
      </c>
      <c r="L5" s="345">
        <f>'3. BL Demand'!L5+'6. Preferred (Scenario Yr)'!L52</f>
        <v>112.13410197573324</v>
      </c>
      <c r="M5" s="345">
        <f>'3. BL Demand'!M5+'6. Preferred (Scenario Yr)'!M52</f>
        <v>116.56742666300839</v>
      </c>
      <c r="N5" s="345">
        <f>'3. BL Demand'!N5+'6. Preferred (Scenario Yr)'!N52</f>
        <v>120.97154194086218</v>
      </c>
      <c r="O5" s="345">
        <f>'3. BL Demand'!O5+'6. Preferred (Scenario Yr)'!O52</f>
        <v>125.05928438406762</v>
      </c>
      <c r="P5" s="345">
        <f>'3. BL Demand'!P5+'6. Preferred (Scenario Yr)'!P52</f>
        <v>128.67778762652574</v>
      </c>
      <c r="Q5" s="345">
        <f>'3. BL Demand'!Q5+'6. Preferred (Scenario Yr)'!Q52</f>
        <v>131.88555355009876</v>
      </c>
      <c r="R5" s="345">
        <f>'3. BL Demand'!R5+'6. Preferred (Scenario Yr)'!R52</f>
        <v>134.66357046912759</v>
      </c>
      <c r="S5" s="345">
        <f>'3. BL Demand'!S5+'6. Preferred (Scenario Yr)'!S52</f>
        <v>137.41039768560341</v>
      </c>
      <c r="T5" s="345">
        <f>'3. BL Demand'!T5+'6. Preferred (Scenario Yr)'!T52</f>
        <v>139.91283977464118</v>
      </c>
      <c r="U5" s="345">
        <f>'3. BL Demand'!U5+'6. Preferred (Scenario Yr)'!U52</f>
        <v>142.20451061286224</v>
      </c>
      <c r="V5" s="345">
        <f>'3. BL Demand'!V5+'6. Preferred (Scenario Yr)'!V52</f>
        <v>144.38057752579843</v>
      </c>
      <c r="W5" s="345">
        <f>'3. BL Demand'!W5+'6. Preferred (Scenario Yr)'!W52</f>
        <v>146.45597384526477</v>
      </c>
      <c r="X5" s="345">
        <f>'3. BL Demand'!X5+'6. Preferred (Scenario Yr)'!X52</f>
        <v>148.49735174329425</v>
      </c>
      <c r="Y5" s="345">
        <f>'3. BL Demand'!Y5+'6. Preferred (Scenario Yr)'!Y52</f>
        <v>150.3440093332988</v>
      </c>
      <c r="Z5" s="345">
        <f>'3. BL Demand'!Z5+'6. Preferred (Scenario Yr)'!Z52</f>
        <v>152.07865725780044</v>
      </c>
      <c r="AA5" s="345">
        <f>'3. BL Demand'!AA5+'6. Preferred (Scenario Yr)'!AA52</f>
        <v>153.7337552835032</v>
      </c>
      <c r="AB5" s="345">
        <f>'3. BL Demand'!AB5+'6. Preferred (Scenario Yr)'!AB52</f>
        <v>155.45015549636483</v>
      </c>
      <c r="AC5" s="345">
        <f>'3. BL Demand'!AC5+'6. Preferred (Scenario Yr)'!AC52</f>
        <v>156.9582002114293</v>
      </c>
      <c r="AD5" s="345">
        <f>'3. BL Demand'!AD5+'6. Preferred (Scenario Yr)'!AD52</f>
        <v>158.37276928084714</v>
      </c>
      <c r="AE5" s="345">
        <f>'3. BL Demand'!AE5+'6. Preferred (Scenario Yr)'!AE52</f>
        <v>159.72919061365752</v>
      </c>
      <c r="AF5" s="345">
        <f>'3. BL Demand'!AF5+'6. Preferred (Scenario Yr)'!AF52</f>
        <v>161.21083120910046</v>
      </c>
      <c r="AG5" s="345">
        <f>'3. BL Demand'!AG5+'6. Preferred (Scenario Yr)'!AG52</f>
        <v>162.64572430877098</v>
      </c>
      <c r="AH5" s="345">
        <f>'3. BL Demand'!AH5+'6. Preferred (Scenario Yr)'!AH52</f>
        <v>164.19635655917025</v>
      </c>
      <c r="AI5" s="345">
        <f>'3. BL Demand'!AI5+'6. Preferred (Scenario Yr)'!AI52</f>
        <v>165.57468702049647</v>
      </c>
      <c r="AJ5" s="362">
        <f>'3. BL Demand'!AJ5+'6. Preferred (Scenario Yr)'!AJ52</f>
        <v>166.94243868380954</v>
      </c>
    </row>
    <row r="6" spans="1:36" x14ac:dyDescent="0.2">
      <c r="A6" s="321"/>
      <c r="B6" s="1070"/>
      <c r="C6" s="269" t="s">
        <v>590</v>
      </c>
      <c r="D6" s="349" t="s">
        <v>591</v>
      </c>
      <c r="E6" s="270" t="s">
        <v>585</v>
      </c>
      <c r="F6" s="351" t="s">
        <v>75</v>
      </c>
      <c r="G6" s="351">
        <v>2</v>
      </c>
      <c r="H6" s="343">
        <f>'3. BL Demand'!H6+'6. Preferred (Scenario Yr)'!H57</f>
        <v>91.75191588968822</v>
      </c>
      <c r="I6" s="352">
        <f>'3. BL Demand'!I6+'6. Preferred (Scenario Yr)'!I57</f>
        <v>91.75191588968822</v>
      </c>
      <c r="J6" s="352">
        <f>'3. BL Demand'!J6+'6. Preferred (Scenario Yr)'!J57</f>
        <v>87.298609682443811</v>
      </c>
      <c r="K6" s="352">
        <f>'3. BL Demand'!K6+'6. Preferred (Scenario Yr)'!K57</f>
        <v>83.303672895463862</v>
      </c>
      <c r="L6" s="345">
        <f>'3. BL Demand'!L6+'6. Preferred (Scenario Yr)'!L57</f>
        <v>78.930103501691477</v>
      </c>
      <c r="M6" s="345">
        <f>'3. BL Demand'!M6+'6. Preferred (Scenario Yr)'!M57</f>
        <v>74.745494389266938</v>
      </c>
      <c r="N6" s="345">
        <f>'3. BL Demand'!N6+'6. Preferred (Scenario Yr)'!N57</f>
        <v>70.703265180809197</v>
      </c>
      <c r="O6" s="345">
        <f>'3. BL Demand'!O6+'6. Preferred (Scenario Yr)'!O57</f>
        <v>66.943242690500284</v>
      </c>
      <c r="P6" s="345">
        <f>'3. BL Demand'!P6+'6. Preferred (Scenario Yr)'!P57</f>
        <v>63.781540642140712</v>
      </c>
      <c r="Q6" s="345">
        <f>'3. BL Demand'!Q6+'6. Preferred (Scenario Yr)'!Q57</f>
        <v>61.368608845930396</v>
      </c>
      <c r="R6" s="345">
        <f>'3. BL Demand'!R6+'6. Preferred (Scenario Yr)'!R57</f>
        <v>59.106882687251812</v>
      </c>
      <c r="S6" s="345">
        <f>'3. BL Demand'!S6+'6. Preferred (Scenario Yr)'!S57</f>
        <v>57.054344599435652</v>
      </c>
      <c r="T6" s="345">
        <f>'3. BL Demand'!T6+'6. Preferred (Scenario Yr)'!T57</f>
        <v>55.084097341979977</v>
      </c>
      <c r="U6" s="345">
        <f>'3. BL Demand'!U6+'6. Preferred (Scenario Yr)'!U57</f>
        <v>53.244839129351384</v>
      </c>
      <c r="V6" s="345">
        <f>'3. BL Demand'!V6+'6. Preferred (Scenario Yr)'!V57</f>
        <v>51.518092178421611</v>
      </c>
      <c r="W6" s="345">
        <f>'3. BL Demand'!W6+'6. Preferred (Scenario Yr)'!W57</f>
        <v>49.899255296695841</v>
      </c>
      <c r="X6" s="345">
        <f>'3. BL Demand'!X6+'6. Preferred (Scenario Yr)'!X57</f>
        <v>48.369755602902586</v>
      </c>
      <c r="Y6" s="345">
        <f>'3. BL Demand'!Y6+'6. Preferred (Scenario Yr)'!Y57</f>
        <v>46.96973388704491</v>
      </c>
      <c r="Z6" s="345">
        <f>'3. BL Demand'!Z6+'6. Preferred (Scenario Yr)'!Z57</f>
        <v>45.603541907181118</v>
      </c>
      <c r="AA6" s="345">
        <f>'3. BL Demand'!AA6+'6. Preferred (Scenario Yr)'!AA57</f>
        <v>44.313840565864396</v>
      </c>
      <c r="AB6" s="345">
        <f>'3. BL Demand'!AB6+'6. Preferred (Scenario Yr)'!AB57</f>
        <v>43.090709658850763</v>
      </c>
      <c r="AC6" s="345">
        <f>'3. BL Demand'!AC6+'6. Preferred (Scenario Yr)'!AC57</f>
        <v>41.925095055539956</v>
      </c>
      <c r="AD6" s="345">
        <f>'3. BL Demand'!AD6+'6. Preferred (Scenario Yr)'!AD57</f>
        <v>40.820029008831831</v>
      </c>
      <c r="AE6" s="345">
        <f>'3. BL Demand'!AE6+'6. Preferred (Scenario Yr)'!AE57</f>
        <v>39.764499440981524</v>
      </c>
      <c r="AF6" s="345">
        <f>'3. BL Demand'!AF6+'6. Preferred (Scenario Yr)'!AF57</f>
        <v>38.792071974246937</v>
      </c>
      <c r="AG6" s="345">
        <f>'3. BL Demand'!AG6+'6. Preferred (Scenario Yr)'!AG57</f>
        <v>37.890612481155941</v>
      </c>
      <c r="AH6" s="345">
        <f>'3. BL Demand'!AH6+'6. Preferred (Scenario Yr)'!AH57</f>
        <v>37.002702604825252</v>
      </c>
      <c r="AI6" s="345">
        <f>'3. BL Demand'!AI6+'6. Preferred (Scenario Yr)'!AI57</f>
        <v>36.149986637172901</v>
      </c>
      <c r="AJ6" s="362">
        <f>'3. BL Demand'!AJ6+'6. Preferred (Scenario Yr)'!AJ57</f>
        <v>35.364548524663924</v>
      </c>
    </row>
    <row r="7" spans="1:36" x14ac:dyDescent="0.2">
      <c r="A7" s="321"/>
      <c r="B7" s="1070"/>
      <c r="C7" s="269" t="s">
        <v>592</v>
      </c>
      <c r="D7" s="349" t="s">
        <v>197</v>
      </c>
      <c r="E7" s="350" t="s">
        <v>593</v>
      </c>
      <c r="F7" s="351" t="s">
        <v>75</v>
      </c>
      <c r="G7" s="351">
        <v>2</v>
      </c>
      <c r="H7" s="343">
        <f>H3-H30</f>
        <v>80.242786083753444</v>
      </c>
      <c r="I7" s="352">
        <f>I3-I30</f>
        <v>80.242786083753444</v>
      </c>
      <c r="J7" s="352">
        <f t="shared" ref="I7:AJ10" si="0">J3-J30</f>
        <v>79.324734869821995</v>
      </c>
      <c r="K7" s="352">
        <f t="shared" si="0"/>
        <v>78.40673580479195</v>
      </c>
      <c r="L7" s="345">
        <f t="shared" si="0"/>
        <v>77.488786594111602</v>
      </c>
      <c r="M7" s="345">
        <f t="shared" si="0"/>
        <v>76.570885044189595</v>
      </c>
      <c r="N7" s="345">
        <f t="shared" si="0"/>
        <v>75.653029057952537</v>
      </c>
      <c r="O7" s="345">
        <f t="shared" si="0"/>
        <v>74.735216630598316</v>
      </c>
      <c r="P7" s="345">
        <f t="shared" si="0"/>
        <v>73.817445845536042</v>
      </c>
      <c r="Q7" s="345">
        <f t="shared" si="0"/>
        <v>72.976352395866044</v>
      </c>
      <c r="R7" s="345">
        <f t="shared" si="0"/>
        <v>72.671759682113787</v>
      </c>
      <c r="S7" s="345">
        <f t="shared" si="0"/>
        <v>72.122327967142638</v>
      </c>
      <c r="T7" s="345">
        <f t="shared" si="0"/>
        <v>71.572875730813891</v>
      </c>
      <c r="U7" s="345">
        <f t="shared" si="0"/>
        <v>71.056348239565921</v>
      </c>
      <c r="V7" s="345">
        <f t="shared" si="0"/>
        <v>70.547399954680685</v>
      </c>
      <c r="W7" s="345">
        <f t="shared" si="0"/>
        <v>70.048054365832172</v>
      </c>
      <c r="X7" s="345">
        <f t="shared" si="0"/>
        <v>69.549927677373816</v>
      </c>
      <c r="Y7" s="345">
        <f t="shared" si="0"/>
        <v>69.065370924714387</v>
      </c>
      <c r="Z7" s="345">
        <f t="shared" si="0"/>
        <v>68.608379796975854</v>
      </c>
      <c r="AA7" s="345">
        <f t="shared" si="0"/>
        <v>68.149413187386401</v>
      </c>
      <c r="AB7" s="345">
        <f t="shared" si="0"/>
        <v>67.690732661306598</v>
      </c>
      <c r="AC7" s="345">
        <f t="shared" si="0"/>
        <v>67.252889026545446</v>
      </c>
      <c r="AD7" s="345">
        <f t="shared" si="0"/>
        <v>66.818987090937256</v>
      </c>
      <c r="AE7" s="345">
        <f t="shared" si="0"/>
        <v>66.397083127587322</v>
      </c>
      <c r="AF7" s="345">
        <f t="shared" si="0"/>
        <v>66.070049090958278</v>
      </c>
      <c r="AG7" s="345">
        <f t="shared" si="0"/>
        <v>65.761671295798152</v>
      </c>
      <c r="AH7" s="345">
        <f t="shared" si="0"/>
        <v>65.471612410983624</v>
      </c>
      <c r="AI7" s="345">
        <f t="shared" si="0"/>
        <v>65.199589542991248</v>
      </c>
      <c r="AJ7" s="362">
        <f t="shared" si="0"/>
        <v>64.945374907199763</v>
      </c>
    </row>
    <row r="8" spans="1:36" x14ac:dyDescent="0.2">
      <c r="A8" s="321"/>
      <c r="B8" s="1070"/>
      <c r="C8" s="269" t="s">
        <v>594</v>
      </c>
      <c r="D8" s="349" t="s">
        <v>200</v>
      </c>
      <c r="E8" s="350" t="s">
        <v>595</v>
      </c>
      <c r="F8" s="351" t="s">
        <v>75</v>
      </c>
      <c r="G8" s="351">
        <v>2</v>
      </c>
      <c r="H8" s="343">
        <f>H4-H31</f>
        <v>4.4864991379036763</v>
      </c>
      <c r="I8" s="352">
        <f t="shared" si="0"/>
        <v>4.4864991379036763</v>
      </c>
      <c r="J8" s="352">
        <f t="shared" si="0"/>
        <v>4.1323189282817747</v>
      </c>
      <c r="K8" s="352">
        <f t="shared" si="0"/>
        <v>3.9940005023543534</v>
      </c>
      <c r="L8" s="345">
        <f t="shared" si="0"/>
        <v>3.855017309510425</v>
      </c>
      <c r="M8" s="345">
        <f t="shared" si="0"/>
        <v>3.7239508162303308</v>
      </c>
      <c r="N8" s="345">
        <f t="shared" si="0"/>
        <v>3.5956825164065687</v>
      </c>
      <c r="O8" s="345">
        <f t="shared" si="0"/>
        <v>3.4718419654545531</v>
      </c>
      <c r="P8" s="345">
        <f t="shared" si="0"/>
        <v>3.3548937811812305</v>
      </c>
      <c r="Q8" s="345">
        <f t="shared" si="0"/>
        <v>3.2407149839372105</v>
      </c>
      <c r="R8" s="345">
        <f t="shared" si="0"/>
        <v>3.1235480027603901</v>
      </c>
      <c r="S8" s="345">
        <f t="shared" si="0"/>
        <v>3.0134226080834452</v>
      </c>
      <c r="T8" s="345">
        <f t="shared" si="0"/>
        <v>2.897483459119826</v>
      </c>
      <c r="U8" s="345">
        <f t="shared" si="0"/>
        <v>2.7843485856860757</v>
      </c>
      <c r="V8" s="345">
        <f t="shared" si="0"/>
        <v>2.675566610258131</v>
      </c>
      <c r="W8" s="345">
        <f t="shared" si="0"/>
        <v>2.5681048351618925</v>
      </c>
      <c r="X8" s="345">
        <f t="shared" si="0"/>
        <v>2.4627930346445321</v>
      </c>
      <c r="Y8" s="345">
        <f t="shared" si="0"/>
        <v>2.363252790518223</v>
      </c>
      <c r="Z8" s="345">
        <f t="shared" si="0"/>
        <v>2.2658297878595017</v>
      </c>
      <c r="AA8" s="345">
        <f t="shared" si="0"/>
        <v>2.1715517664038733</v>
      </c>
      <c r="AB8" s="345">
        <f t="shared" si="0"/>
        <v>2.0806040003939748</v>
      </c>
      <c r="AC8" s="345">
        <f t="shared" si="0"/>
        <v>1.99263003399093</v>
      </c>
      <c r="AD8" s="345">
        <f t="shared" si="0"/>
        <v>1.9072704248929477</v>
      </c>
      <c r="AE8" s="345">
        <f t="shared" si="0"/>
        <v>1.8255979988158608</v>
      </c>
      <c r="AF8" s="345">
        <f t="shared" si="0"/>
        <v>1.7489299344447633</v>
      </c>
      <c r="AG8" s="345">
        <f t="shared" si="0"/>
        <v>1.6767868146147986</v>
      </c>
      <c r="AH8" s="345">
        <f t="shared" si="0"/>
        <v>1.6065681988567868</v>
      </c>
      <c r="AI8" s="345">
        <f t="shared" si="0"/>
        <v>1.5393867313272716</v>
      </c>
      <c r="AJ8" s="362">
        <f t="shared" si="0"/>
        <v>1.4762178907634798</v>
      </c>
    </row>
    <row r="9" spans="1:36" x14ac:dyDescent="0.2">
      <c r="A9" s="321"/>
      <c r="B9" s="1070"/>
      <c r="C9" s="269" t="s">
        <v>83</v>
      </c>
      <c r="D9" s="349" t="s">
        <v>202</v>
      </c>
      <c r="E9" s="350" t="s">
        <v>596</v>
      </c>
      <c r="F9" s="351" t="s">
        <v>75</v>
      </c>
      <c r="G9" s="351">
        <v>2</v>
      </c>
      <c r="H9" s="343">
        <f>H5-H32</f>
        <v>93.839479550357964</v>
      </c>
      <c r="I9" s="352">
        <f>I5-I32</f>
        <v>93.839479550357964</v>
      </c>
      <c r="J9" s="352">
        <f t="shared" si="0"/>
        <v>98.990919295195098</v>
      </c>
      <c r="K9" s="352">
        <f t="shared" si="0"/>
        <v>103.75242068361023</v>
      </c>
      <c r="L9" s="345">
        <f t="shared" si="0"/>
        <v>108.17086898091597</v>
      </c>
      <c r="M9" s="345">
        <f t="shared" si="0"/>
        <v>112.43619965027685</v>
      </c>
      <c r="N9" s="345">
        <f t="shared" si="0"/>
        <v>116.67934904727467</v>
      </c>
      <c r="O9" s="345">
        <f t="shared" si="0"/>
        <v>120.61460736763452</v>
      </c>
      <c r="P9" s="345">
        <f t="shared" si="0"/>
        <v>124.0976886203665</v>
      </c>
      <c r="Q9" s="345">
        <f t="shared" si="0"/>
        <v>127.19275241421145</v>
      </c>
      <c r="R9" s="345">
        <f t="shared" si="0"/>
        <v>129.86763730933228</v>
      </c>
      <c r="S9" s="345">
        <f t="shared" si="0"/>
        <v>132.51292294505876</v>
      </c>
      <c r="T9" s="345">
        <f t="shared" si="0"/>
        <v>134.92494240741408</v>
      </c>
      <c r="U9" s="345">
        <f t="shared" si="0"/>
        <v>137.13025111471254</v>
      </c>
      <c r="V9" s="345">
        <f t="shared" si="0"/>
        <v>139.22309584024538</v>
      </c>
      <c r="W9" s="345">
        <f t="shared" si="0"/>
        <v>141.21910281816196</v>
      </c>
      <c r="X9" s="345">
        <f t="shared" si="0"/>
        <v>143.18552743890768</v>
      </c>
      <c r="Y9" s="345">
        <f t="shared" si="0"/>
        <v>144.96046540770362</v>
      </c>
      <c r="Z9" s="345">
        <f t="shared" si="0"/>
        <v>146.62668942382115</v>
      </c>
      <c r="AA9" s="345">
        <f t="shared" si="0"/>
        <v>148.21651386187031</v>
      </c>
      <c r="AB9" s="345">
        <f t="shared" si="0"/>
        <v>149.86961852175978</v>
      </c>
      <c r="AC9" s="345">
        <f t="shared" si="0"/>
        <v>151.31682191995199</v>
      </c>
      <c r="AD9" s="345">
        <f t="shared" si="0"/>
        <v>152.67416552465173</v>
      </c>
      <c r="AE9" s="345">
        <f t="shared" si="0"/>
        <v>153.97476741574729</v>
      </c>
      <c r="AF9" s="345">
        <f t="shared" si="0"/>
        <v>155.40176536434222</v>
      </c>
      <c r="AG9" s="345">
        <f t="shared" si="0"/>
        <v>156.78310938672055</v>
      </c>
      <c r="AH9" s="345">
        <f t="shared" si="0"/>
        <v>158.28121036054873</v>
      </c>
      <c r="AI9" s="345">
        <f t="shared" si="0"/>
        <v>159.60795815754668</v>
      </c>
      <c r="AJ9" s="362">
        <f t="shared" si="0"/>
        <v>160.9250127954146</v>
      </c>
    </row>
    <row r="10" spans="1:36" x14ac:dyDescent="0.2">
      <c r="A10" s="321"/>
      <c r="B10" s="1070"/>
      <c r="C10" s="269" t="s">
        <v>80</v>
      </c>
      <c r="D10" s="349" t="s">
        <v>204</v>
      </c>
      <c r="E10" s="350" t="s">
        <v>597</v>
      </c>
      <c r="F10" s="351" t="s">
        <v>75</v>
      </c>
      <c r="G10" s="351">
        <v>2</v>
      </c>
      <c r="H10" s="343">
        <f>H6-H33</f>
        <v>83.626279389688221</v>
      </c>
      <c r="I10" s="352">
        <f t="shared" si="0"/>
        <v>83.626279389688221</v>
      </c>
      <c r="J10" s="352">
        <f t="shared" si="0"/>
        <v>79.629315927985743</v>
      </c>
      <c r="K10" s="352">
        <f t="shared" si="0"/>
        <v>76.049098004830569</v>
      </c>
      <c r="L10" s="345">
        <f t="shared" si="0"/>
        <v>72.112172316992996</v>
      </c>
      <c r="M10" s="345">
        <f t="shared" si="0"/>
        <v>68.360226434543492</v>
      </c>
      <c r="N10" s="345">
        <f t="shared" si="0"/>
        <v>64.732355220906427</v>
      </c>
      <c r="O10" s="345">
        <f t="shared" si="0"/>
        <v>61.358381763685117</v>
      </c>
      <c r="P10" s="345">
        <f t="shared" si="0"/>
        <v>58.523016856719465</v>
      </c>
      <c r="Q10" s="345">
        <f t="shared" si="0"/>
        <v>56.340877187999943</v>
      </c>
      <c r="R10" s="345">
        <f t="shared" si="0"/>
        <v>54.29308800792456</v>
      </c>
      <c r="S10" s="345">
        <f t="shared" si="0"/>
        <v>52.439291169493401</v>
      </c>
      <c r="T10" s="345">
        <f t="shared" si="0"/>
        <v>50.65405108763391</v>
      </c>
      <c r="U10" s="345">
        <f t="shared" si="0"/>
        <v>48.987356324079954</v>
      </c>
      <c r="V10" s="345">
        <f t="shared" si="0"/>
        <v>47.421870786605979</v>
      </c>
      <c r="W10" s="345">
        <f t="shared" si="0"/>
        <v>45.954005739722817</v>
      </c>
      <c r="X10" s="345">
        <f t="shared" si="0"/>
        <v>44.566088203082984</v>
      </c>
      <c r="Y10" s="345">
        <f t="shared" si="0"/>
        <v>43.299060653730834</v>
      </c>
      <c r="Z10" s="345">
        <f t="shared" si="0"/>
        <v>42.057990675051833</v>
      </c>
      <c r="AA10" s="345">
        <f t="shared" si="0"/>
        <v>40.886179787657952</v>
      </c>
      <c r="AB10" s="345">
        <f t="shared" si="0"/>
        <v>39.774282402341761</v>
      </c>
      <c r="AC10" s="345">
        <f t="shared" si="0"/>
        <v>38.71376096440197</v>
      </c>
      <c r="AD10" s="345">
        <f t="shared" si="0"/>
        <v>37.708113165117155</v>
      </c>
      <c r="AE10" s="345">
        <f t="shared" si="0"/>
        <v>36.746747218276852</v>
      </c>
      <c r="AF10" s="345">
        <f t="shared" si="0"/>
        <v>35.863609099293058</v>
      </c>
      <c r="AG10" s="345">
        <f t="shared" si="0"/>
        <v>35.046909631354133</v>
      </c>
      <c r="AH10" s="345">
        <f t="shared" si="0"/>
        <v>34.239543962534256</v>
      </c>
      <c r="AI10" s="345">
        <f t="shared" si="0"/>
        <v>33.463441901501781</v>
      </c>
      <c r="AJ10" s="362">
        <f t="shared" si="0"/>
        <v>32.750947949670753</v>
      </c>
    </row>
    <row r="11" spans="1:36" ht="22.9" customHeight="1" x14ac:dyDescent="0.2">
      <c r="A11" s="321"/>
      <c r="B11" s="1070"/>
      <c r="C11" s="457" t="s">
        <v>598</v>
      </c>
      <c r="D11" s="458" t="s">
        <v>207</v>
      </c>
      <c r="E11" s="548" t="s">
        <v>599</v>
      </c>
      <c r="F11" s="541" t="s">
        <v>600</v>
      </c>
      <c r="G11" s="541">
        <v>1</v>
      </c>
      <c r="H11" s="549" t="s">
        <v>122</v>
      </c>
      <c r="I11" s="550" t="s">
        <v>122</v>
      </c>
      <c r="J11" s="550" t="s">
        <v>122</v>
      </c>
      <c r="K11" s="550" t="s">
        <v>122</v>
      </c>
      <c r="L11" s="551" t="s">
        <v>122</v>
      </c>
      <c r="M11" s="551" t="s">
        <v>122</v>
      </c>
      <c r="N11" s="551" t="s">
        <v>122</v>
      </c>
      <c r="O11" s="551" t="s">
        <v>122</v>
      </c>
      <c r="P11" s="551" t="s">
        <v>122</v>
      </c>
      <c r="Q11" s="551" t="s">
        <v>122</v>
      </c>
      <c r="R11" s="551" t="s">
        <v>122</v>
      </c>
      <c r="S11" s="551" t="s">
        <v>122</v>
      </c>
      <c r="T11" s="551" t="s">
        <v>122</v>
      </c>
      <c r="U11" s="551" t="s">
        <v>122</v>
      </c>
      <c r="V11" s="551" t="s">
        <v>122</v>
      </c>
      <c r="W11" s="551" t="s">
        <v>122</v>
      </c>
      <c r="X11" s="551" t="s">
        <v>122</v>
      </c>
      <c r="Y11" s="551" t="s">
        <v>122</v>
      </c>
      <c r="Z11" s="551" t="s">
        <v>122</v>
      </c>
      <c r="AA11" s="551" t="s">
        <v>122</v>
      </c>
      <c r="AB11" s="551" t="s">
        <v>122</v>
      </c>
      <c r="AC11" s="551" t="s">
        <v>122</v>
      </c>
      <c r="AD11" s="551" t="s">
        <v>122</v>
      </c>
      <c r="AE11" s="551" t="s">
        <v>122</v>
      </c>
      <c r="AF11" s="551" t="s">
        <v>122</v>
      </c>
      <c r="AG11" s="551" t="s">
        <v>122</v>
      </c>
      <c r="AH11" s="551" t="s">
        <v>122</v>
      </c>
      <c r="AI11" s="551" t="s">
        <v>122</v>
      </c>
      <c r="AJ11" s="463" t="s">
        <v>122</v>
      </c>
    </row>
    <row r="12" spans="1:36" ht="15.75" thickBot="1" x14ac:dyDescent="0.25">
      <c r="A12" s="321"/>
      <c r="B12" s="1070"/>
      <c r="C12" s="457" t="s">
        <v>601</v>
      </c>
      <c r="D12" s="458" t="s">
        <v>210</v>
      </c>
      <c r="E12" s="552" t="s">
        <v>599</v>
      </c>
      <c r="F12" s="541" t="s">
        <v>122</v>
      </c>
      <c r="G12" s="541">
        <v>1</v>
      </c>
      <c r="H12" s="797" t="s">
        <v>575</v>
      </c>
      <c r="I12" s="550" t="s">
        <v>122</v>
      </c>
      <c r="J12" s="550" t="s">
        <v>122</v>
      </c>
      <c r="K12" s="550" t="s">
        <v>122</v>
      </c>
      <c r="L12" s="551" t="s">
        <v>122</v>
      </c>
      <c r="M12" s="551" t="s">
        <v>122</v>
      </c>
      <c r="N12" s="551" t="s">
        <v>122</v>
      </c>
      <c r="O12" s="551" t="s">
        <v>122</v>
      </c>
      <c r="P12" s="551" t="s">
        <v>122</v>
      </c>
      <c r="Q12" s="551" t="s">
        <v>122</v>
      </c>
      <c r="R12" s="551" t="s">
        <v>122</v>
      </c>
      <c r="S12" s="551" t="s">
        <v>122</v>
      </c>
      <c r="T12" s="551" t="s">
        <v>122</v>
      </c>
      <c r="U12" s="551" t="s">
        <v>122</v>
      </c>
      <c r="V12" s="551" t="s">
        <v>122</v>
      </c>
      <c r="W12" s="551" t="s">
        <v>122</v>
      </c>
      <c r="X12" s="551" t="s">
        <v>122</v>
      </c>
      <c r="Y12" s="551" t="s">
        <v>122</v>
      </c>
      <c r="Z12" s="551" t="s">
        <v>122</v>
      </c>
      <c r="AA12" s="551" t="s">
        <v>122</v>
      </c>
      <c r="AB12" s="551" t="s">
        <v>122</v>
      </c>
      <c r="AC12" s="551" t="s">
        <v>122</v>
      </c>
      <c r="AD12" s="551" t="s">
        <v>122</v>
      </c>
      <c r="AE12" s="551" t="s">
        <v>122</v>
      </c>
      <c r="AF12" s="551" t="s">
        <v>122</v>
      </c>
      <c r="AG12" s="551" t="s">
        <v>122</v>
      </c>
      <c r="AH12" s="551" t="s">
        <v>122</v>
      </c>
      <c r="AI12" s="551" t="s">
        <v>122</v>
      </c>
      <c r="AJ12" s="553" t="s">
        <v>122</v>
      </c>
    </row>
    <row r="13" spans="1:36" x14ac:dyDescent="0.2">
      <c r="A13" s="321"/>
      <c r="B13" s="1069" t="s">
        <v>211</v>
      </c>
      <c r="C13" s="269" t="s">
        <v>602</v>
      </c>
      <c r="D13" s="349" t="s">
        <v>213</v>
      </c>
      <c r="E13" s="350" t="s">
        <v>603</v>
      </c>
      <c r="F13" s="464" t="s">
        <v>215</v>
      </c>
      <c r="G13" s="464">
        <v>1</v>
      </c>
      <c r="H13" s="549">
        <f>ROUND((H9*1000000)/(H54*1000),0)</f>
        <v>126</v>
      </c>
      <c r="I13" s="554">
        <f>ROUND((I9*1000000)/(I54*1000),0)</f>
        <v>126</v>
      </c>
      <c r="J13" s="554">
        <f>ROUND((J9*1000000)/(J54*1000),0)</f>
        <v>126</v>
      </c>
      <c r="K13" s="554">
        <f>ROUND((K9*1000000)/(K54*1000),0)</f>
        <v>126</v>
      </c>
      <c r="L13" s="555">
        <f t="shared" ref="L13:AJ13" si="1">ROUND((L9*1000000)/(L54*1000),0)</f>
        <v>126</v>
      </c>
      <c r="M13" s="555">
        <f t="shared" si="1"/>
        <v>126</v>
      </c>
      <c r="N13" s="555">
        <f t="shared" si="1"/>
        <v>126</v>
      </c>
      <c r="O13" s="555">
        <f t="shared" si="1"/>
        <v>126</v>
      </c>
      <c r="P13" s="555">
        <f t="shared" si="1"/>
        <v>125</v>
      </c>
      <c r="Q13" s="555">
        <f t="shared" si="1"/>
        <v>125</v>
      </c>
      <c r="R13" s="555">
        <f t="shared" si="1"/>
        <v>125</v>
      </c>
      <c r="S13" s="555">
        <f t="shared" si="1"/>
        <v>125</v>
      </c>
      <c r="T13" s="555">
        <f t="shared" si="1"/>
        <v>125</v>
      </c>
      <c r="U13" s="555">
        <f t="shared" si="1"/>
        <v>125</v>
      </c>
      <c r="V13" s="555">
        <f t="shared" si="1"/>
        <v>125</v>
      </c>
      <c r="W13" s="555">
        <f t="shared" si="1"/>
        <v>125</v>
      </c>
      <c r="X13" s="555">
        <f t="shared" si="1"/>
        <v>125</v>
      </c>
      <c r="Y13" s="555">
        <f t="shared" si="1"/>
        <v>125</v>
      </c>
      <c r="Z13" s="555">
        <f t="shared" si="1"/>
        <v>125</v>
      </c>
      <c r="AA13" s="555">
        <f t="shared" si="1"/>
        <v>125</v>
      </c>
      <c r="AB13" s="555">
        <f t="shared" si="1"/>
        <v>125</v>
      </c>
      <c r="AC13" s="555">
        <f t="shared" si="1"/>
        <v>125</v>
      </c>
      <c r="AD13" s="555">
        <f t="shared" si="1"/>
        <v>125</v>
      </c>
      <c r="AE13" s="555">
        <f t="shared" si="1"/>
        <v>125</v>
      </c>
      <c r="AF13" s="555">
        <f t="shared" si="1"/>
        <v>125</v>
      </c>
      <c r="AG13" s="555">
        <f t="shared" si="1"/>
        <v>125</v>
      </c>
      <c r="AH13" s="555">
        <f t="shared" si="1"/>
        <v>125</v>
      </c>
      <c r="AI13" s="555">
        <f t="shared" si="1"/>
        <v>125</v>
      </c>
      <c r="AJ13" s="624">
        <f t="shared" si="1"/>
        <v>125</v>
      </c>
    </row>
    <row r="14" spans="1:36" x14ac:dyDescent="0.2">
      <c r="A14" s="321"/>
      <c r="B14" s="1070"/>
      <c r="C14" s="273" t="s">
        <v>604</v>
      </c>
      <c r="D14" s="407" t="s">
        <v>217</v>
      </c>
      <c r="E14" s="556" t="s">
        <v>605</v>
      </c>
      <c r="F14" s="464" t="s">
        <v>215</v>
      </c>
      <c r="G14" s="464">
        <v>1</v>
      </c>
      <c r="H14" s="547">
        <v>25.044859753645959</v>
      </c>
      <c r="I14" s="554">
        <v>25.044859753645959</v>
      </c>
      <c r="J14" s="554">
        <v>25.045874607902704</v>
      </c>
      <c r="K14" s="554">
        <v>25.03740912309383</v>
      </c>
      <c r="L14" s="557">
        <v>24.936222402682844</v>
      </c>
      <c r="M14" s="557">
        <v>24.81840361668862</v>
      </c>
      <c r="N14" s="557">
        <v>24.726379954821844</v>
      </c>
      <c r="O14" s="557">
        <v>24.638741791377395</v>
      </c>
      <c r="P14" s="557">
        <v>24.545976499813751</v>
      </c>
      <c r="Q14" s="557">
        <v>24.463002888759711</v>
      </c>
      <c r="R14" s="557">
        <v>24.379579219628841</v>
      </c>
      <c r="S14" s="557">
        <v>24.313251812301665</v>
      </c>
      <c r="T14" s="557">
        <v>24.238336097968613</v>
      </c>
      <c r="U14" s="557">
        <v>24.170791872496107</v>
      </c>
      <c r="V14" s="557">
        <v>24.103185424094001</v>
      </c>
      <c r="W14" s="557">
        <v>24.045262955969211</v>
      </c>
      <c r="X14" s="557">
        <v>23.984095103322204</v>
      </c>
      <c r="Y14" s="557">
        <v>23.921425337624846</v>
      </c>
      <c r="Z14" s="557">
        <v>23.852635967823939</v>
      </c>
      <c r="AA14" s="557">
        <v>23.783888084677685</v>
      </c>
      <c r="AB14" s="557">
        <v>23.716604348341868</v>
      </c>
      <c r="AC14" s="557">
        <v>23.646067823957925</v>
      </c>
      <c r="AD14" s="557">
        <v>23.571884342196292</v>
      </c>
      <c r="AE14" s="557">
        <v>23.495182905294744</v>
      </c>
      <c r="AF14" s="557">
        <v>23.538819070854764</v>
      </c>
      <c r="AG14" s="557">
        <v>23.580693019383304</v>
      </c>
      <c r="AH14" s="557">
        <v>23.625447049723988</v>
      </c>
      <c r="AI14" s="557">
        <v>23.668186688401203</v>
      </c>
      <c r="AJ14" s="469">
        <v>23.713620137735713</v>
      </c>
    </row>
    <row r="15" spans="1:36" x14ac:dyDescent="0.2">
      <c r="A15" s="321"/>
      <c r="B15" s="1070"/>
      <c r="C15" s="273" t="s">
        <v>606</v>
      </c>
      <c r="D15" s="407" t="s">
        <v>219</v>
      </c>
      <c r="E15" s="556" t="s">
        <v>605</v>
      </c>
      <c r="F15" s="464" t="s">
        <v>215</v>
      </c>
      <c r="G15" s="464">
        <v>1</v>
      </c>
      <c r="H15" s="547">
        <v>55.60639504298134</v>
      </c>
      <c r="I15" s="554">
        <v>55.60639504298134</v>
      </c>
      <c r="J15" s="554">
        <v>55.754441792885764</v>
      </c>
      <c r="K15" s="554">
        <v>55.88404537028341</v>
      </c>
      <c r="L15" s="557">
        <v>55.657569283680907</v>
      </c>
      <c r="M15" s="557">
        <v>55.55787975152689</v>
      </c>
      <c r="N15" s="557">
        <v>55.543871239155614</v>
      </c>
      <c r="O15" s="557">
        <v>55.540630859243883</v>
      </c>
      <c r="P15" s="557">
        <v>55.526753699619128</v>
      </c>
      <c r="Q15" s="557">
        <v>55.550648790826081</v>
      </c>
      <c r="R15" s="557">
        <v>55.543507890670227</v>
      </c>
      <c r="S15" s="557">
        <v>55.576384148643136</v>
      </c>
      <c r="T15" s="557">
        <v>55.590769670027768</v>
      </c>
      <c r="U15" s="557">
        <v>55.623204262523458</v>
      </c>
      <c r="V15" s="557">
        <v>55.64789945429699</v>
      </c>
      <c r="W15" s="557">
        <v>55.695786197478718</v>
      </c>
      <c r="X15" s="557">
        <v>55.737049937463432</v>
      </c>
      <c r="Y15" s="557">
        <v>55.775693810753999</v>
      </c>
      <c r="Z15" s="557">
        <v>55.800892657878407</v>
      </c>
      <c r="AA15" s="557">
        <v>55.826976310607016</v>
      </c>
      <c r="AB15" s="557">
        <v>55.857307620073151</v>
      </c>
      <c r="AC15" s="557">
        <v>55.880786116213756</v>
      </c>
      <c r="AD15" s="557">
        <v>55.896410090752681</v>
      </c>
      <c r="AE15" s="557">
        <v>55.906787944384952</v>
      </c>
      <c r="AF15" s="557">
        <v>55.924093549450021</v>
      </c>
      <c r="AG15" s="557">
        <v>55.936941292002174</v>
      </c>
      <c r="AH15" s="557">
        <v>55.956345957402775</v>
      </c>
      <c r="AI15" s="557">
        <v>55.970701525387007</v>
      </c>
      <c r="AJ15" s="558">
        <v>55.991147080194693</v>
      </c>
    </row>
    <row r="16" spans="1:36" x14ac:dyDescent="0.2">
      <c r="A16" s="321"/>
      <c r="B16" s="1070"/>
      <c r="C16" s="273" t="s">
        <v>607</v>
      </c>
      <c r="D16" s="407" t="s">
        <v>221</v>
      </c>
      <c r="E16" s="556" t="s">
        <v>605</v>
      </c>
      <c r="F16" s="464" t="s">
        <v>215</v>
      </c>
      <c r="G16" s="464">
        <v>1</v>
      </c>
      <c r="H16" s="547">
        <v>15.905258386943776</v>
      </c>
      <c r="I16" s="554">
        <v>15.905258386943776</v>
      </c>
      <c r="J16" s="554">
        <v>15.931012953714102</v>
      </c>
      <c r="K16" s="554">
        <v>15.945941484354915</v>
      </c>
      <c r="L16" s="557">
        <v>15.905174168092879</v>
      </c>
      <c r="M16" s="557">
        <v>15.846196180463011</v>
      </c>
      <c r="N16" s="557">
        <v>15.789207468220109</v>
      </c>
      <c r="O16" s="557">
        <v>15.7307738681989</v>
      </c>
      <c r="P16" s="557">
        <v>15.669062002341501</v>
      </c>
      <c r="Q16" s="557">
        <v>15.617894568866937</v>
      </c>
      <c r="R16" s="557">
        <v>15.562139727769063</v>
      </c>
      <c r="S16" s="557">
        <v>15.517289734278181</v>
      </c>
      <c r="T16" s="557">
        <v>15.471311802447152</v>
      </c>
      <c r="U16" s="557">
        <v>15.425674697505301</v>
      </c>
      <c r="V16" s="557">
        <v>15.379987902745931</v>
      </c>
      <c r="W16" s="557">
        <v>15.340469206002608</v>
      </c>
      <c r="X16" s="557">
        <v>15.303311307430265</v>
      </c>
      <c r="Y16" s="557">
        <v>15.260750333796571</v>
      </c>
      <c r="Z16" s="557">
        <v>15.214274436375295</v>
      </c>
      <c r="AA16" s="557">
        <v>15.167814601542229</v>
      </c>
      <c r="AB16" s="557">
        <v>15.126802270597988</v>
      </c>
      <c r="AC16" s="557">
        <v>15.079189602135084</v>
      </c>
      <c r="AD16" s="557">
        <v>15.029241279826508</v>
      </c>
      <c r="AE16" s="557">
        <v>14.977678100903368</v>
      </c>
      <c r="AF16" s="557">
        <v>14.927764134151312</v>
      </c>
      <c r="AG16" s="557">
        <v>14.876450235030958</v>
      </c>
      <c r="AH16" s="557">
        <v>14.831287258398028</v>
      </c>
      <c r="AI16" s="557">
        <v>14.779959517307276</v>
      </c>
      <c r="AJ16" s="558">
        <v>14.730022797614476</v>
      </c>
    </row>
    <row r="17" spans="1:36" x14ac:dyDescent="0.2">
      <c r="A17" s="321"/>
      <c r="B17" s="1070"/>
      <c r="C17" s="273" t="s">
        <v>608</v>
      </c>
      <c r="D17" s="407" t="s">
        <v>223</v>
      </c>
      <c r="E17" s="556" t="s">
        <v>605</v>
      </c>
      <c r="F17" s="464" t="s">
        <v>215</v>
      </c>
      <c r="G17" s="464">
        <v>1</v>
      </c>
      <c r="H17" s="547">
        <v>7.2358834275079236</v>
      </c>
      <c r="I17" s="554">
        <v>7.2358834275079236</v>
      </c>
      <c r="J17" s="554">
        <v>7.2559479924361447</v>
      </c>
      <c r="K17" s="554">
        <v>7.2472949965321964</v>
      </c>
      <c r="L17" s="557">
        <v>7.2355197171509209</v>
      </c>
      <c r="M17" s="557">
        <v>7.1914233476258733</v>
      </c>
      <c r="N17" s="557">
        <v>7.1706674381833597</v>
      </c>
      <c r="O17" s="557">
        <v>7.1250571171760493</v>
      </c>
      <c r="P17" s="557">
        <v>7.0771017422736868</v>
      </c>
      <c r="Q17" s="557">
        <v>7.0983508246956148</v>
      </c>
      <c r="R17" s="557">
        <v>7.0938743966404108</v>
      </c>
      <c r="S17" s="557">
        <v>7.0941971060879059</v>
      </c>
      <c r="T17" s="557">
        <v>7.1174222087190788</v>
      </c>
      <c r="U17" s="557">
        <v>7.1170511939833929</v>
      </c>
      <c r="V17" s="557">
        <v>7.1165007702120091</v>
      </c>
      <c r="W17" s="557">
        <v>7.1186569490748433</v>
      </c>
      <c r="X17" s="557">
        <v>7.1455154302930364</v>
      </c>
      <c r="Y17" s="557">
        <v>7.145965888649557</v>
      </c>
      <c r="Z17" s="557">
        <v>7.1444334606005109</v>
      </c>
      <c r="AA17" s="557">
        <v>7.1427545999881206</v>
      </c>
      <c r="AB17" s="557">
        <v>7.1673954977068624</v>
      </c>
      <c r="AC17" s="557">
        <v>7.1648524205547623</v>
      </c>
      <c r="AD17" s="557">
        <v>7.1610424383368727</v>
      </c>
      <c r="AE17" s="557">
        <v>7.15630161081247</v>
      </c>
      <c r="AF17" s="557">
        <v>7.1521883713748338</v>
      </c>
      <c r="AG17" s="557">
        <v>7.1472452924499308</v>
      </c>
      <c r="AH17" s="557">
        <v>7.1690919084393334</v>
      </c>
      <c r="AI17" s="557">
        <v>7.1638060274420043</v>
      </c>
      <c r="AJ17" s="558">
        <v>7.1590383648304101</v>
      </c>
    </row>
    <row r="18" spans="1:36" x14ac:dyDescent="0.2">
      <c r="A18" s="321"/>
      <c r="B18" s="1070"/>
      <c r="C18" s="273" t="s">
        <v>609</v>
      </c>
      <c r="D18" s="407" t="s">
        <v>225</v>
      </c>
      <c r="E18" s="556" t="s">
        <v>605</v>
      </c>
      <c r="F18" s="464" t="s">
        <v>215</v>
      </c>
      <c r="G18" s="464">
        <v>1</v>
      </c>
      <c r="H18" s="547">
        <v>12.183851692038999</v>
      </c>
      <c r="I18" s="554">
        <v>12.183851692038999</v>
      </c>
      <c r="J18" s="554">
        <v>12.274070870238759</v>
      </c>
      <c r="K18" s="554">
        <v>12.343332602802802</v>
      </c>
      <c r="L18" s="557">
        <v>12.383498309507036</v>
      </c>
      <c r="M18" s="557">
        <v>12.396118650804366</v>
      </c>
      <c r="N18" s="557">
        <v>12.424110916329644</v>
      </c>
      <c r="O18" s="557">
        <v>12.437409740253772</v>
      </c>
      <c r="P18" s="557">
        <v>12.448232145885473</v>
      </c>
      <c r="Q18" s="557">
        <v>12.481389338836095</v>
      </c>
      <c r="R18" s="557">
        <v>12.497242861407026</v>
      </c>
      <c r="S18" s="557">
        <v>12.522051080737217</v>
      </c>
      <c r="T18" s="557">
        <v>12.560148679705524</v>
      </c>
      <c r="U18" s="557">
        <v>12.584811236104201</v>
      </c>
      <c r="V18" s="557">
        <v>12.609677325075356</v>
      </c>
      <c r="W18" s="557">
        <v>12.639873169732919</v>
      </c>
      <c r="X18" s="557">
        <v>12.686469162287668</v>
      </c>
      <c r="Y18" s="557">
        <v>12.714764629388121</v>
      </c>
      <c r="Z18" s="557">
        <v>12.740067667828407</v>
      </c>
      <c r="AA18" s="557">
        <v>12.765641128133256</v>
      </c>
      <c r="AB18" s="557">
        <v>12.810404579849966</v>
      </c>
      <c r="AC18" s="557">
        <v>12.835555877445293</v>
      </c>
      <c r="AD18" s="557">
        <v>12.858968030879963</v>
      </c>
      <c r="AE18" s="557">
        <v>12.881233919289096</v>
      </c>
      <c r="AF18" s="557">
        <v>12.905157446855798</v>
      </c>
      <c r="AG18" s="557">
        <v>12.928114838943129</v>
      </c>
      <c r="AH18" s="557">
        <v>12.971182651806959</v>
      </c>
      <c r="AI18" s="557">
        <v>12.994648182790888</v>
      </c>
      <c r="AJ18" s="558">
        <v>13.019592708436443</v>
      </c>
    </row>
    <row r="19" spans="1:36" x14ac:dyDescent="0.2">
      <c r="A19" s="321"/>
      <c r="B19" s="1070"/>
      <c r="C19" s="273" t="s">
        <v>610</v>
      </c>
      <c r="D19" s="407" t="s">
        <v>227</v>
      </c>
      <c r="E19" s="556" t="s">
        <v>605</v>
      </c>
      <c r="F19" s="464" t="s">
        <v>215</v>
      </c>
      <c r="G19" s="464">
        <v>1</v>
      </c>
      <c r="H19" s="547">
        <v>9.8416142380456932</v>
      </c>
      <c r="I19" s="554">
        <v>9.8416142380456932</v>
      </c>
      <c r="J19" s="554">
        <v>9.9484998835558969</v>
      </c>
      <c r="K19" s="554">
        <v>10.004638579969894</v>
      </c>
      <c r="L19" s="557">
        <v>10.071743824722819</v>
      </c>
      <c r="M19" s="557">
        <v>10.082008197628634</v>
      </c>
      <c r="N19" s="557">
        <v>10.139677368843978</v>
      </c>
      <c r="O19" s="557">
        <v>10.150530924875781</v>
      </c>
      <c r="P19" s="557">
        <v>10.159363404092945</v>
      </c>
      <c r="Q19" s="557">
        <v>10.221730431543138</v>
      </c>
      <c r="R19" s="557">
        <v>10.234713796592589</v>
      </c>
      <c r="S19" s="557">
        <v>10.255030679881438</v>
      </c>
      <c r="T19" s="557">
        <v>10.322007420597652</v>
      </c>
      <c r="U19" s="557">
        <v>10.342275261102547</v>
      </c>
      <c r="V19" s="557">
        <v>10.362710365927082</v>
      </c>
      <c r="W19" s="557">
        <v>10.387525496748758</v>
      </c>
      <c r="X19" s="557">
        <v>10.462206846521598</v>
      </c>
      <c r="Y19" s="557">
        <v>10.485541394995014</v>
      </c>
      <c r="Z19" s="557">
        <v>10.506408164040154</v>
      </c>
      <c r="AA19" s="557">
        <v>10.527497943084901</v>
      </c>
      <c r="AB19" s="557">
        <v>10.601414564747005</v>
      </c>
      <c r="AC19" s="557">
        <v>10.622228843561334</v>
      </c>
      <c r="AD19" s="557">
        <v>10.641603871326252</v>
      </c>
      <c r="AE19" s="557">
        <v>10.660030292771904</v>
      </c>
      <c r="AF19" s="557">
        <v>10.679828514756608</v>
      </c>
      <c r="AG19" s="557">
        <v>10.698827198937595</v>
      </c>
      <c r="AH19" s="557">
        <v>10.772197621735002</v>
      </c>
      <c r="AI19" s="557">
        <v>10.791685076645106</v>
      </c>
      <c r="AJ19" s="469">
        <v>10.812400794482672</v>
      </c>
    </row>
    <row r="20" spans="1:36" x14ac:dyDescent="0.2">
      <c r="A20" s="321"/>
      <c r="B20" s="1070"/>
      <c r="C20" s="269" t="s">
        <v>611</v>
      </c>
      <c r="D20" s="349" t="s">
        <v>229</v>
      </c>
      <c r="E20" s="350" t="s">
        <v>612</v>
      </c>
      <c r="F20" s="464" t="s">
        <v>215</v>
      </c>
      <c r="G20" s="464">
        <v>1</v>
      </c>
      <c r="H20" s="547">
        <f t="shared" ref="H20:AJ20" si="2">ROUND((H10*1000000)/(H55*1000),0)</f>
        <v>153</v>
      </c>
      <c r="I20" s="554">
        <f t="shared" si="2"/>
        <v>153</v>
      </c>
      <c r="J20" s="554">
        <f t="shared" si="2"/>
        <v>154</v>
      </c>
      <c r="K20" s="554">
        <f t="shared" si="2"/>
        <v>155</v>
      </c>
      <c r="L20" s="466">
        <f>ROUND((L10*1000000)/(L55*1000),0)</f>
        <v>155</v>
      </c>
      <c r="M20" s="466">
        <f t="shared" si="2"/>
        <v>155</v>
      </c>
      <c r="N20" s="466">
        <f t="shared" si="2"/>
        <v>155</v>
      </c>
      <c r="O20" s="466">
        <f t="shared" si="2"/>
        <v>156</v>
      </c>
      <c r="P20" s="466">
        <f t="shared" si="2"/>
        <v>156</v>
      </c>
      <c r="Q20" s="466">
        <f t="shared" si="2"/>
        <v>156</v>
      </c>
      <c r="R20" s="466">
        <f t="shared" si="2"/>
        <v>156</v>
      </c>
      <c r="S20" s="466">
        <f t="shared" si="2"/>
        <v>156</v>
      </c>
      <c r="T20" s="466">
        <f t="shared" si="2"/>
        <v>157</v>
      </c>
      <c r="U20" s="466">
        <f t="shared" si="2"/>
        <v>157</v>
      </c>
      <c r="V20" s="466">
        <f t="shared" si="2"/>
        <v>157</v>
      </c>
      <c r="W20" s="466">
        <f t="shared" si="2"/>
        <v>157</v>
      </c>
      <c r="X20" s="466">
        <f t="shared" si="2"/>
        <v>157</v>
      </c>
      <c r="Y20" s="466">
        <f t="shared" si="2"/>
        <v>158</v>
      </c>
      <c r="Z20" s="466">
        <f t="shared" si="2"/>
        <v>158</v>
      </c>
      <c r="AA20" s="466">
        <f t="shared" si="2"/>
        <v>158</v>
      </c>
      <c r="AB20" s="466">
        <f t="shared" si="2"/>
        <v>158</v>
      </c>
      <c r="AC20" s="466">
        <f t="shared" si="2"/>
        <v>158</v>
      </c>
      <c r="AD20" s="466">
        <f t="shared" si="2"/>
        <v>158</v>
      </c>
      <c r="AE20" s="466">
        <f t="shared" si="2"/>
        <v>158</v>
      </c>
      <c r="AF20" s="466">
        <f t="shared" si="2"/>
        <v>159</v>
      </c>
      <c r="AG20" s="466">
        <f t="shared" si="2"/>
        <v>159</v>
      </c>
      <c r="AH20" s="466">
        <f t="shared" si="2"/>
        <v>159</v>
      </c>
      <c r="AI20" s="466">
        <f t="shared" si="2"/>
        <v>159</v>
      </c>
      <c r="AJ20" s="625">
        <f t="shared" si="2"/>
        <v>160</v>
      </c>
    </row>
    <row r="21" spans="1:36" x14ac:dyDescent="0.2">
      <c r="A21" s="321"/>
      <c r="B21" s="1070"/>
      <c r="C21" s="273" t="s">
        <v>613</v>
      </c>
      <c r="D21" s="470" t="s">
        <v>232</v>
      </c>
      <c r="E21" s="556" t="s">
        <v>605</v>
      </c>
      <c r="F21" s="464" t="s">
        <v>215</v>
      </c>
      <c r="G21" s="464">
        <v>1</v>
      </c>
      <c r="H21" s="547">
        <v>25.279459428473725</v>
      </c>
      <c r="I21" s="554">
        <v>25.279459428473725</v>
      </c>
      <c r="J21" s="554">
        <v>25.342299418997946</v>
      </c>
      <c r="K21" s="554">
        <v>25.39431462053793</v>
      </c>
      <c r="L21" s="557">
        <v>25.397830279924673</v>
      </c>
      <c r="M21" s="557">
        <v>25.386428482174608</v>
      </c>
      <c r="N21" s="557">
        <v>25.368862827020468</v>
      </c>
      <c r="O21" s="557">
        <v>25.349227590313859</v>
      </c>
      <c r="P21" s="557">
        <v>25.305464315076684</v>
      </c>
      <c r="Q21" s="557">
        <v>25.2476413431935</v>
      </c>
      <c r="R21" s="557">
        <v>25.188595885707606</v>
      </c>
      <c r="S21" s="557">
        <v>25.146303138143569</v>
      </c>
      <c r="T21" s="557">
        <v>25.094142294682346</v>
      </c>
      <c r="U21" s="557">
        <v>25.048873124732918</v>
      </c>
      <c r="V21" s="557">
        <v>25.011716344951484</v>
      </c>
      <c r="W21" s="557">
        <v>24.983325360818597</v>
      </c>
      <c r="X21" s="557">
        <v>24.950113486957065</v>
      </c>
      <c r="Y21" s="557">
        <v>24.913633800507931</v>
      </c>
      <c r="Z21" s="557">
        <v>24.868796504979045</v>
      </c>
      <c r="AA21" s="557">
        <v>24.822087557208345</v>
      </c>
      <c r="AB21" s="557">
        <v>24.775177701723283</v>
      </c>
      <c r="AC21" s="557">
        <v>24.723241639412496</v>
      </c>
      <c r="AD21" s="557">
        <v>24.665543421657027</v>
      </c>
      <c r="AE21" s="557">
        <v>24.603799785451145</v>
      </c>
      <c r="AF21" s="557">
        <v>24.677978671359583</v>
      </c>
      <c r="AG21" s="557">
        <v>24.749019261532574</v>
      </c>
      <c r="AH21" s="557">
        <v>24.821895930607376</v>
      </c>
      <c r="AI21" s="557">
        <v>24.891640977340266</v>
      </c>
      <c r="AJ21" s="558">
        <v>24.963125275316649</v>
      </c>
    </row>
    <row r="22" spans="1:36" x14ac:dyDescent="0.2">
      <c r="A22" s="321"/>
      <c r="B22" s="1070"/>
      <c r="C22" s="273" t="s">
        <v>614</v>
      </c>
      <c r="D22" s="470" t="s">
        <v>234</v>
      </c>
      <c r="E22" s="556" t="s">
        <v>605</v>
      </c>
      <c r="F22" s="464" t="s">
        <v>215</v>
      </c>
      <c r="G22" s="464">
        <v>1</v>
      </c>
      <c r="H22" s="547">
        <v>67.90679494911177</v>
      </c>
      <c r="I22" s="554">
        <v>67.90679494911177</v>
      </c>
      <c r="J22" s="554">
        <v>68.38456936335956</v>
      </c>
      <c r="K22" s="554">
        <v>68.841209502880929</v>
      </c>
      <c r="L22" s="557">
        <v>69.010833145213937</v>
      </c>
      <c r="M22" s="557">
        <v>69.132265261841283</v>
      </c>
      <c r="N22" s="557">
        <v>69.242303904048313</v>
      </c>
      <c r="O22" s="557">
        <v>69.352008506131725</v>
      </c>
      <c r="P22" s="557">
        <v>69.539742937722608</v>
      </c>
      <c r="Q22" s="557">
        <v>69.756574269165625</v>
      </c>
      <c r="R22" s="557">
        <v>69.931277155557382</v>
      </c>
      <c r="S22" s="557">
        <v>70.153477119761845</v>
      </c>
      <c r="T22" s="557">
        <v>70.349065919224273</v>
      </c>
      <c r="U22" s="557">
        <v>70.564660517403127</v>
      </c>
      <c r="V22" s="557">
        <v>70.779305093219577</v>
      </c>
      <c r="W22" s="557">
        <v>71.021302928134475</v>
      </c>
      <c r="X22" s="557">
        <v>71.252234463930876</v>
      </c>
      <c r="Y22" s="557">
        <v>71.476407524217322</v>
      </c>
      <c r="Z22" s="557">
        <v>71.679062809442456</v>
      </c>
      <c r="AA22" s="557">
        <v>71.878685472596928</v>
      </c>
      <c r="AB22" s="557">
        <v>72.080098135779011</v>
      </c>
      <c r="AC22" s="557">
        <v>72.269225769605058</v>
      </c>
      <c r="AD22" s="557">
        <v>72.443736052354893</v>
      </c>
      <c r="AE22" s="557">
        <v>72.608489606086394</v>
      </c>
      <c r="AF22" s="557">
        <v>72.778287326990238</v>
      </c>
      <c r="AG22" s="557">
        <v>72.938584353798433</v>
      </c>
      <c r="AH22" s="557">
        <v>73.104049983407862</v>
      </c>
      <c r="AI22" s="557">
        <v>73.260052877136147</v>
      </c>
      <c r="AJ22" s="558">
        <v>73.420938098426205</v>
      </c>
    </row>
    <row r="23" spans="1:36" x14ac:dyDescent="0.2">
      <c r="A23" s="321"/>
      <c r="B23" s="1070"/>
      <c r="C23" s="273" t="s">
        <v>615</v>
      </c>
      <c r="D23" s="470" t="s">
        <v>236</v>
      </c>
      <c r="E23" s="556" t="s">
        <v>605</v>
      </c>
      <c r="F23" s="464" t="s">
        <v>215</v>
      </c>
      <c r="G23" s="464">
        <v>1</v>
      </c>
      <c r="H23" s="547">
        <v>12.834699330878484</v>
      </c>
      <c r="I23" s="554">
        <v>12.834699330878484</v>
      </c>
      <c r="J23" s="554">
        <v>12.833288840919337</v>
      </c>
      <c r="K23" s="554">
        <v>12.873352187620302</v>
      </c>
      <c r="L23" s="557">
        <v>12.841682672933333</v>
      </c>
      <c r="M23" s="557">
        <v>12.84929395112837</v>
      </c>
      <c r="N23" s="557">
        <v>12.806853751119965</v>
      </c>
      <c r="O23" s="557">
        <v>12.763463235038344</v>
      </c>
      <c r="P23" s="557">
        <v>12.754070320150245</v>
      </c>
      <c r="Q23" s="557">
        <v>12.689802120298243</v>
      </c>
      <c r="R23" s="557">
        <v>12.625137580875016</v>
      </c>
      <c r="S23" s="557">
        <v>12.61424981860638</v>
      </c>
      <c r="T23" s="557">
        <v>12.552961983302705</v>
      </c>
      <c r="U23" s="557">
        <v>12.495215898907958</v>
      </c>
      <c r="V23" s="557">
        <v>12.437005435296539</v>
      </c>
      <c r="W23" s="557">
        <v>12.38358806048004</v>
      </c>
      <c r="X23" s="557">
        <v>12.32820518306376</v>
      </c>
      <c r="Y23" s="557">
        <v>12.315003075429287</v>
      </c>
      <c r="Z23" s="557">
        <v>12.254403460725934</v>
      </c>
      <c r="AA23" s="557">
        <v>12.193343883034668</v>
      </c>
      <c r="AB23" s="557">
        <v>12.132646786373426</v>
      </c>
      <c r="AC23" s="557">
        <v>12.069953085423711</v>
      </c>
      <c r="AD23" s="557">
        <v>12.004922916277403</v>
      </c>
      <c r="AE23" s="557">
        <v>11.93841057757974</v>
      </c>
      <c r="AF23" s="557">
        <v>11.87286636369315</v>
      </c>
      <c r="AG23" s="557">
        <v>11.846624685334646</v>
      </c>
      <c r="AH23" s="557">
        <v>11.780288850720627</v>
      </c>
      <c r="AI23" s="557">
        <v>11.712580416477042</v>
      </c>
      <c r="AJ23" s="558">
        <v>11.685691405483746</v>
      </c>
    </row>
    <row r="24" spans="1:36" x14ac:dyDescent="0.2">
      <c r="A24" s="321"/>
      <c r="B24" s="1070"/>
      <c r="C24" s="273" t="s">
        <v>616</v>
      </c>
      <c r="D24" s="470" t="s">
        <v>238</v>
      </c>
      <c r="E24" s="556" t="s">
        <v>605</v>
      </c>
      <c r="F24" s="464" t="s">
        <v>215</v>
      </c>
      <c r="G24" s="464">
        <v>1</v>
      </c>
      <c r="H24" s="547">
        <v>5.7452118712198761</v>
      </c>
      <c r="I24" s="554">
        <v>5.7452118712198761</v>
      </c>
      <c r="J24" s="554">
        <v>5.7254032635838676</v>
      </c>
      <c r="K24" s="554">
        <v>5.7232377812553263</v>
      </c>
      <c r="L24" s="557">
        <v>5.6883603033347798</v>
      </c>
      <c r="M24" s="557">
        <v>5.6701053206860426</v>
      </c>
      <c r="N24" s="557">
        <v>5.6290007062526772</v>
      </c>
      <c r="O24" s="557">
        <v>5.586801332482807</v>
      </c>
      <c r="P24" s="557">
        <v>5.5587442432276264</v>
      </c>
      <c r="Q24" s="557">
        <v>5.5409746682567134</v>
      </c>
      <c r="R24" s="557">
        <v>5.5228089926464223</v>
      </c>
      <c r="S24" s="557">
        <v>5.527987919996713</v>
      </c>
      <c r="T24" s="557">
        <v>5.5109033295782499</v>
      </c>
      <c r="U24" s="557">
        <v>5.4951611745807698</v>
      </c>
      <c r="V24" s="557">
        <v>5.479005736008232</v>
      </c>
      <c r="W24" s="557">
        <v>5.4647570115453012</v>
      </c>
      <c r="X24" s="557">
        <v>5.4494391249467951</v>
      </c>
      <c r="Y24" s="557">
        <v>5.4525948333314069</v>
      </c>
      <c r="Z24" s="557">
        <v>5.4345899532877269</v>
      </c>
      <c r="AA24" s="557">
        <v>5.4161723555978307</v>
      </c>
      <c r="AB24" s="557">
        <v>5.3977080242340207</v>
      </c>
      <c r="AC24" s="557">
        <v>5.3781476112424658</v>
      </c>
      <c r="AD24" s="557">
        <v>5.3573364298138975</v>
      </c>
      <c r="AE24" s="557">
        <v>5.3356527134693632</v>
      </c>
      <c r="AF24" s="557">
        <v>5.3141914482174215</v>
      </c>
      <c r="AG24" s="557">
        <v>5.3101387975906951</v>
      </c>
      <c r="AH24" s="557">
        <v>5.2879317519702562</v>
      </c>
      <c r="AI24" s="557">
        <v>5.2649003425585716</v>
      </c>
      <c r="AJ24" s="558">
        <v>5.2600349893524374</v>
      </c>
    </row>
    <row r="25" spans="1:36" x14ac:dyDescent="0.2">
      <c r="A25" s="321"/>
      <c r="B25" s="1070"/>
      <c r="C25" s="273" t="s">
        <v>617</v>
      </c>
      <c r="D25" s="470" t="s">
        <v>240</v>
      </c>
      <c r="E25" s="556" t="s">
        <v>605</v>
      </c>
      <c r="F25" s="464" t="s">
        <v>215</v>
      </c>
      <c r="G25" s="464">
        <v>1</v>
      </c>
      <c r="H25" s="547">
        <v>25.111790791696865</v>
      </c>
      <c r="I25" s="554">
        <v>25.111790791696865</v>
      </c>
      <c r="J25" s="554">
        <v>25.294603639511735</v>
      </c>
      <c r="K25" s="554">
        <v>25.489923833809829</v>
      </c>
      <c r="L25" s="557">
        <v>25.616011494796254</v>
      </c>
      <c r="M25" s="557">
        <v>25.749818194717236</v>
      </c>
      <c r="N25" s="557">
        <v>25.856227604258482</v>
      </c>
      <c r="O25" s="557">
        <v>25.961217924248487</v>
      </c>
      <c r="P25" s="557">
        <v>26.063865986169237</v>
      </c>
      <c r="Q25" s="557">
        <v>26.127290756469741</v>
      </c>
      <c r="R25" s="557">
        <v>26.18975670902811</v>
      </c>
      <c r="S25" s="557">
        <v>26.291734579276845</v>
      </c>
      <c r="T25" s="557">
        <v>26.361863533521607</v>
      </c>
      <c r="U25" s="557">
        <v>26.439447236350698</v>
      </c>
      <c r="V25" s="557">
        <v>26.516114638817537</v>
      </c>
      <c r="W25" s="557">
        <v>26.603138608827699</v>
      </c>
      <c r="X25" s="557">
        <v>26.686125668568017</v>
      </c>
      <c r="Y25" s="557">
        <v>26.788176789567892</v>
      </c>
      <c r="Z25" s="557">
        <v>26.860718245386966</v>
      </c>
      <c r="AA25" s="557">
        <v>26.932235232759748</v>
      </c>
      <c r="AB25" s="557">
        <v>27.004534728802916</v>
      </c>
      <c r="AC25" s="557">
        <v>27.072343731849926</v>
      </c>
      <c r="AD25" s="557">
        <v>27.134789928398199</v>
      </c>
      <c r="AE25" s="557">
        <v>27.193695177091879</v>
      </c>
      <c r="AF25" s="557">
        <v>27.254602985649829</v>
      </c>
      <c r="AG25" s="557">
        <v>27.333060913943534</v>
      </c>
      <c r="AH25" s="557">
        <v>27.392489968739444</v>
      </c>
      <c r="AI25" s="557">
        <v>27.448486727051797</v>
      </c>
      <c r="AJ25" s="558">
        <v>27.527313824308404</v>
      </c>
    </row>
    <row r="26" spans="1:36" x14ac:dyDescent="0.2">
      <c r="A26" s="321"/>
      <c r="B26" s="1070"/>
      <c r="C26" s="273" t="s">
        <v>618</v>
      </c>
      <c r="D26" s="470" t="s">
        <v>242</v>
      </c>
      <c r="E26" s="556" t="s">
        <v>605</v>
      </c>
      <c r="F26" s="464" t="s">
        <v>215</v>
      </c>
      <c r="G26" s="464">
        <v>1</v>
      </c>
      <c r="H26" s="547">
        <v>16.190347482513051</v>
      </c>
      <c r="I26" s="554">
        <v>16.190347482513051</v>
      </c>
      <c r="J26" s="554">
        <v>16.262464737800041</v>
      </c>
      <c r="K26" s="554">
        <v>16.388040446264249</v>
      </c>
      <c r="L26" s="557">
        <v>16.423035078197692</v>
      </c>
      <c r="M26" s="557">
        <v>16.508821740455659</v>
      </c>
      <c r="N26" s="557">
        <v>16.530800825208846</v>
      </c>
      <c r="O26" s="557">
        <v>16.551752877187322</v>
      </c>
      <c r="P26" s="557">
        <v>16.617196854399488</v>
      </c>
      <c r="Q26" s="557">
        <v>16.611424227033677</v>
      </c>
      <c r="R26" s="557">
        <v>16.605075619836221</v>
      </c>
      <c r="S26" s="557">
        <v>16.669732587285118</v>
      </c>
      <c r="T26" s="557">
        <v>16.668085799795659</v>
      </c>
      <c r="U26" s="557">
        <v>16.67114859620137</v>
      </c>
      <c r="V26" s="557">
        <v>16.673618406707241</v>
      </c>
      <c r="W26" s="557">
        <v>16.682569204469178</v>
      </c>
      <c r="X26" s="557">
        <v>16.688946555390999</v>
      </c>
      <c r="Y26" s="557">
        <v>16.752767198576031</v>
      </c>
      <c r="Z26" s="557">
        <v>16.752421483628794</v>
      </c>
      <c r="AA26" s="557">
        <v>16.751440441334434</v>
      </c>
      <c r="AB26" s="557">
        <v>16.750950100633609</v>
      </c>
      <c r="AC26" s="557">
        <v>16.747684466495823</v>
      </c>
      <c r="AD26" s="557">
        <v>16.741127767543695</v>
      </c>
      <c r="AE26" s="557">
        <v>16.732427509846627</v>
      </c>
      <c r="AF26" s="557">
        <v>16.725002729007471</v>
      </c>
      <c r="AG26" s="557">
        <v>16.773149057373196</v>
      </c>
      <c r="AH26" s="557">
        <v>16.764730336260968</v>
      </c>
      <c r="AI26" s="557">
        <v>16.754261420633707</v>
      </c>
      <c r="AJ26" s="558">
        <v>16.802376633964041</v>
      </c>
    </row>
    <row r="27" spans="1:36" x14ac:dyDescent="0.2">
      <c r="A27" s="321"/>
      <c r="B27" s="1070"/>
      <c r="C27" s="269" t="s">
        <v>619</v>
      </c>
      <c r="D27" s="349" t="s">
        <v>244</v>
      </c>
      <c r="E27" s="350" t="s">
        <v>620</v>
      </c>
      <c r="F27" s="464" t="s">
        <v>215</v>
      </c>
      <c r="G27" s="464">
        <v>1</v>
      </c>
      <c r="H27" s="343">
        <f t="shared" ref="H27:AJ27" si="3">((H9+H10)*1000000)/((H54+H55)*1000)</f>
        <v>137.33943428911547</v>
      </c>
      <c r="I27" s="554">
        <f t="shared" si="3"/>
        <v>137.33943428911547</v>
      </c>
      <c r="J27" s="554">
        <f t="shared" si="3"/>
        <v>137.19561728205159</v>
      </c>
      <c r="K27" s="554">
        <f t="shared" si="3"/>
        <v>137.04611986759906</v>
      </c>
      <c r="L27" s="466">
        <f t="shared" si="3"/>
        <v>136.31835409901805</v>
      </c>
      <c r="M27" s="466">
        <f t="shared" si="3"/>
        <v>135.59998518635661</v>
      </c>
      <c r="N27" s="466">
        <f t="shared" si="3"/>
        <v>134.97839005148919</v>
      </c>
      <c r="O27" s="466">
        <f t="shared" si="3"/>
        <v>134.34156883934045</v>
      </c>
      <c r="P27" s="466">
        <f t="shared" si="3"/>
        <v>133.79387984277722</v>
      </c>
      <c r="Q27" s="466">
        <f t="shared" si="3"/>
        <v>133.45477423657749</v>
      </c>
      <c r="R27" s="466">
        <f t="shared" si="3"/>
        <v>133.03959112490506</v>
      </c>
      <c r="S27" s="466">
        <f t="shared" si="3"/>
        <v>132.76960094399951</v>
      </c>
      <c r="T27" s="466">
        <f t="shared" si="3"/>
        <v>132.5179251042095</v>
      </c>
      <c r="U27" s="466">
        <f t="shared" si="3"/>
        <v>132.24953852608576</v>
      </c>
      <c r="V27" s="466">
        <f t="shared" si="3"/>
        <v>131.99065147755695</v>
      </c>
      <c r="W27" s="466">
        <f t="shared" si="3"/>
        <v>131.79885956864541</v>
      </c>
      <c r="X27" s="466">
        <f t="shared" si="3"/>
        <v>131.68237711039268</v>
      </c>
      <c r="Y27" s="466">
        <f t="shared" si="3"/>
        <v>131.51782058090387</v>
      </c>
      <c r="Z27" s="466">
        <f t="shared" si="3"/>
        <v>131.30151587966861</v>
      </c>
      <c r="AA27" s="466">
        <f t="shared" si="3"/>
        <v>131.09523332501027</v>
      </c>
      <c r="AB27" s="466">
        <f t="shared" si="3"/>
        <v>130.98860540553443</v>
      </c>
      <c r="AC27" s="466">
        <f t="shared" si="3"/>
        <v>130.78999377296967</v>
      </c>
      <c r="AD27" s="466">
        <f t="shared" si="3"/>
        <v>130.57989008409064</v>
      </c>
      <c r="AE27" s="466">
        <f t="shared" si="3"/>
        <v>130.36272755676848</v>
      </c>
      <c r="AF27" s="466">
        <f t="shared" si="3"/>
        <v>130.28645195909766</v>
      </c>
      <c r="AG27" s="466">
        <f t="shared" si="3"/>
        <v>130.2248194189016</v>
      </c>
      <c r="AH27" s="466">
        <f t="shared" si="3"/>
        <v>130.24892447137543</v>
      </c>
      <c r="AI27" s="466">
        <f t="shared" si="3"/>
        <v>130.17842238925411</v>
      </c>
      <c r="AJ27" s="625">
        <f t="shared" si="3"/>
        <v>130.14463780233191</v>
      </c>
    </row>
    <row r="28" spans="1:36" x14ac:dyDescent="0.2">
      <c r="A28" s="321"/>
      <c r="B28" s="1070"/>
      <c r="C28" s="269" t="s">
        <v>621</v>
      </c>
      <c r="D28" s="349" t="s">
        <v>247</v>
      </c>
      <c r="E28" s="270" t="s">
        <v>585</v>
      </c>
      <c r="F28" s="351" t="s">
        <v>75</v>
      </c>
      <c r="G28" s="351">
        <v>1</v>
      </c>
      <c r="H28" s="343">
        <f>'3. BL Demand'!H28+'6. Preferred (Scenario Yr)'!H62</f>
        <v>4.4189103973370578</v>
      </c>
      <c r="I28" s="554">
        <f>'3. BL Demand'!I28+'6. Preferred (Scenario Yr)'!I62</f>
        <v>4.4189103973370578</v>
      </c>
      <c r="J28" s="554">
        <f>'3. BL Demand'!J28+'6. Preferred (Scenario Yr)'!J62</f>
        <v>4.419538762304783</v>
      </c>
      <c r="K28" s="554">
        <f>'3. BL Demand'!K28+'6. Preferred (Scenario Yr)'!K62</f>
        <v>4.4206194889022621</v>
      </c>
      <c r="L28" s="466">
        <f>'3. BL Demand'!L28+'6. Preferred (Scenario Yr)'!L62</f>
        <v>4.4212322311002223</v>
      </c>
      <c r="M28" s="466">
        <f>'3. BL Demand'!M28+'6. Preferred (Scenario Yr)'!M62</f>
        <v>4.4223209535667811</v>
      </c>
      <c r="N28" s="466">
        <f>'3. BL Demand'!N28+'6. Preferred (Scenario Yr)'!N62</f>
        <v>4.4229534191957445</v>
      </c>
      <c r="O28" s="466">
        <f>'3. BL Demand'!O28+'6. Preferred (Scenario Yr)'!O62</f>
        <v>4.4235837279570696</v>
      </c>
      <c r="P28" s="466">
        <f>'3. BL Demand'!P28+'6. Preferred (Scenario Yr)'!P62</f>
        <v>4.4244026608667699</v>
      </c>
      <c r="Q28" s="466">
        <f>'3. BL Demand'!Q28+'6. Preferred (Scenario Yr)'!Q62</f>
        <v>4.4244186718252969</v>
      </c>
      <c r="R28" s="466">
        <f>'3. BL Demand'!R28+'6. Preferred (Scenario Yr)'!R62</f>
        <v>4.4244351744981518</v>
      </c>
      <c r="S28" s="466">
        <f>'3. BL Demand'!S28+'6. Preferred (Scenario Yr)'!S62</f>
        <v>4.4249027255825171</v>
      </c>
      <c r="T28" s="466">
        <f>'3. BL Demand'!T28+'6. Preferred (Scenario Yr)'!T62</f>
        <v>4.4249204540551546</v>
      </c>
      <c r="U28" s="466">
        <f>'3. BL Demand'!U28+'6. Preferred (Scenario Yr)'!U62</f>
        <v>4.4249393693425754</v>
      </c>
      <c r="V28" s="466">
        <f>'3. BL Demand'!V28+'6. Preferred (Scenario Yr)'!V62</f>
        <v>4.4248784094470528</v>
      </c>
      <c r="W28" s="466">
        <f>'3. BL Demand'!W28+'6. Preferred (Scenario Yr)'!W62</f>
        <v>4.4248196924516998</v>
      </c>
      <c r="X28" s="466">
        <f>'3. BL Demand'!X28+'6. Preferred (Scenario Yr)'!X62</f>
        <v>4.4247632078999155</v>
      </c>
      <c r="Y28" s="466">
        <f>'3. BL Demand'!Y28+'6. Preferred (Scenario Yr)'!Y62</f>
        <v>4.4251520474179227</v>
      </c>
      <c r="Z28" s="466">
        <f>'3. BL Demand'!Z28+'6. Preferred (Scenario Yr)'!Z62</f>
        <v>4.4250985555006794</v>
      </c>
      <c r="AA28" s="466">
        <f>'3. BL Demand'!AA28+'6. Preferred (Scenario Yr)'!AA62</f>
        <v>4.42504727916445</v>
      </c>
      <c r="AB28" s="466">
        <f>'3. BL Demand'!AB28+'6. Preferred (Scenario Yr)'!AB62</f>
        <v>4.4249982084932142</v>
      </c>
      <c r="AC28" s="466">
        <f>'3. BL Demand'!AC28+'6. Preferred (Scenario Yr)'!AC62</f>
        <v>4.4249513337379272</v>
      </c>
      <c r="AD28" s="466">
        <f>'3. BL Demand'!AD28+'6. Preferred (Scenario Yr)'!AD62</f>
        <v>4.4249066453145582</v>
      </c>
      <c r="AE28" s="466">
        <f>'3. BL Demand'!AE28+'6. Preferred (Scenario Yr)'!AE62</f>
        <v>4.4248641338021892</v>
      </c>
      <c r="AF28" s="466">
        <f>'3. BL Demand'!AF28+'6. Preferred (Scenario Yr)'!AF62</f>
        <v>4.4245745476742826</v>
      </c>
      <c r="AG28" s="466">
        <f>'3. BL Demand'!AG28+'6. Preferred (Scenario Yr)'!AG62</f>
        <v>4.4247202314299052</v>
      </c>
      <c r="AH28" s="466">
        <f>'3. BL Demand'!AH28+'6. Preferred (Scenario Yr)'!AH62</f>
        <v>4.4244319255237272</v>
      </c>
      <c r="AI28" s="466">
        <f>'3. BL Demand'!AI28+'6. Preferred (Scenario Yr)'!AI62</f>
        <v>4.4241450299144915</v>
      </c>
      <c r="AJ28" s="625">
        <f>'3. BL Demand'!AJ28+'6. Preferred (Scenario Yr)'!AJ62</f>
        <v>4.4242910378856859</v>
      </c>
    </row>
    <row r="29" spans="1:36" ht="15.75" thickBot="1" x14ac:dyDescent="0.25">
      <c r="A29" s="321"/>
      <c r="B29" s="1071"/>
      <c r="C29" s="303" t="s">
        <v>622</v>
      </c>
      <c r="D29" s="346" t="s">
        <v>249</v>
      </c>
      <c r="E29" s="304" t="s">
        <v>585</v>
      </c>
      <c r="F29" s="305" t="s">
        <v>75</v>
      </c>
      <c r="G29" s="305">
        <v>1</v>
      </c>
      <c r="H29" s="289">
        <f>'3. BL Demand'!H29+'6. Preferred (Scenario Yr)'!H34</f>
        <v>2.89</v>
      </c>
      <c r="I29" s="554">
        <f>'3. BL Demand'!I29+'6. Preferred (Scenario Yr)'!I34</f>
        <v>2.89</v>
      </c>
      <c r="J29" s="554">
        <f>'3. BL Demand'!J29+'6. Preferred (Scenario Yr)'!J34</f>
        <v>2.7</v>
      </c>
      <c r="K29" s="554">
        <f>'3. BL Demand'!K29+'6. Preferred (Scenario Yr)'!K34</f>
        <v>2.7</v>
      </c>
      <c r="L29" s="466">
        <f>'3. BL Demand'!L29+'6. Preferred (Scenario Yr)'!L34</f>
        <v>2.7</v>
      </c>
      <c r="M29" s="466">
        <f>'3. BL Demand'!M29+'6. Preferred (Scenario Yr)'!M34</f>
        <v>2.7</v>
      </c>
      <c r="N29" s="466">
        <f>'3. BL Demand'!N29+'6. Preferred (Scenario Yr)'!N34</f>
        <v>2.7</v>
      </c>
      <c r="O29" s="466">
        <f>'3. BL Demand'!O29+'6. Preferred (Scenario Yr)'!O34</f>
        <v>2.7</v>
      </c>
      <c r="P29" s="466">
        <f>'3. BL Demand'!P29+'6. Preferred (Scenario Yr)'!P34</f>
        <v>2.7</v>
      </c>
      <c r="Q29" s="466">
        <f>'3. BL Demand'!Q29+'6. Preferred (Scenario Yr)'!Q34</f>
        <v>2.7</v>
      </c>
      <c r="R29" s="466">
        <f>'3. BL Demand'!R29+'6. Preferred (Scenario Yr)'!R34</f>
        <v>2.7</v>
      </c>
      <c r="S29" s="466">
        <f>'3. BL Demand'!S29+'6. Preferred (Scenario Yr)'!S34</f>
        <v>2.7</v>
      </c>
      <c r="T29" s="466">
        <f>'3. BL Demand'!T29+'6. Preferred (Scenario Yr)'!T34</f>
        <v>2.7</v>
      </c>
      <c r="U29" s="466">
        <f>'3. BL Demand'!U29+'6. Preferred (Scenario Yr)'!U34</f>
        <v>2.7</v>
      </c>
      <c r="V29" s="466">
        <f>'3. BL Demand'!V29+'6. Preferred (Scenario Yr)'!V34</f>
        <v>2.7</v>
      </c>
      <c r="W29" s="466">
        <f>'3. BL Demand'!W29+'6. Preferred (Scenario Yr)'!W34</f>
        <v>2.7</v>
      </c>
      <c r="X29" s="466">
        <f>'3. BL Demand'!X29+'6. Preferred (Scenario Yr)'!X34</f>
        <v>2.7</v>
      </c>
      <c r="Y29" s="466">
        <f>'3. BL Demand'!Y29+'6. Preferred (Scenario Yr)'!Y34</f>
        <v>2.7</v>
      </c>
      <c r="Z29" s="466">
        <f>'3. BL Demand'!Z29+'6. Preferred (Scenario Yr)'!Z34</f>
        <v>2.7</v>
      </c>
      <c r="AA29" s="466">
        <f>'3. BL Demand'!AA29+'6. Preferred (Scenario Yr)'!AA34</f>
        <v>2.7</v>
      </c>
      <c r="AB29" s="466">
        <f>'3. BL Demand'!AB29+'6. Preferred (Scenario Yr)'!AB34</f>
        <v>2.7</v>
      </c>
      <c r="AC29" s="466">
        <f>'3. BL Demand'!AC29+'6. Preferred (Scenario Yr)'!AC34</f>
        <v>2.7</v>
      </c>
      <c r="AD29" s="466">
        <f>'3. BL Demand'!AD29+'6. Preferred (Scenario Yr)'!AD34</f>
        <v>2.7</v>
      </c>
      <c r="AE29" s="466">
        <f>'3. BL Demand'!AE29+'6. Preferred (Scenario Yr)'!AE34</f>
        <v>2.7</v>
      </c>
      <c r="AF29" s="466">
        <f>'3. BL Demand'!AF29+'6. Preferred (Scenario Yr)'!AF34</f>
        <v>2.7</v>
      </c>
      <c r="AG29" s="466">
        <f>'3. BL Demand'!AG29+'6. Preferred (Scenario Yr)'!AG34</f>
        <v>2.7</v>
      </c>
      <c r="AH29" s="466">
        <f>'3. BL Demand'!AH29+'6. Preferred (Scenario Yr)'!AH34</f>
        <v>2.7</v>
      </c>
      <c r="AI29" s="466">
        <f>'3. BL Demand'!AI29+'6. Preferred (Scenario Yr)'!AI34</f>
        <v>2.7</v>
      </c>
      <c r="AJ29" s="625">
        <f>'3. BL Demand'!AJ29+'6. Preferred (Scenario Yr)'!AJ34</f>
        <v>2.7</v>
      </c>
    </row>
    <row r="30" spans="1:36" x14ac:dyDescent="0.2">
      <c r="A30" s="321"/>
      <c r="B30" s="1072" t="s">
        <v>250</v>
      </c>
      <c r="C30" s="267" t="s">
        <v>623</v>
      </c>
      <c r="D30" s="559" t="s">
        <v>252</v>
      </c>
      <c r="E30" s="270" t="s">
        <v>585</v>
      </c>
      <c r="F30" s="351" t="s">
        <v>75</v>
      </c>
      <c r="G30" s="351">
        <v>2</v>
      </c>
      <c r="H30" s="339">
        <f>'3. BL Demand'!H30+'6. Preferred (Scenario Yr)'!H65</f>
        <v>0.31295099999999998</v>
      </c>
      <c r="I30" s="442">
        <f>'3. BL Demand'!I30+'6. Preferred (Scenario Yr)'!I65</f>
        <v>0.31295099999999998</v>
      </c>
      <c r="J30" s="442">
        <f>'3. BL Demand'!J30+'6. Preferred (Scenario Yr)'!J65</f>
        <v>0.31300859537777775</v>
      </c>
      <c r="K30" s="442">
        <f>'3. BL Demand'!K30+'6. Preferred (Scenario Yr)'!K65</f>
        <v>0.31301604758115553</v>
      </c>
      <c r="L30" s="345">
        <f>'3. BL Demand'!L30+'6. Preferred (Scenario Yr)'!L65</f>
        <v>0.31297556290980694</v>
      </c>
      <c r="M30" s="345">
        <f>'3. BL Demand'!M30+'6. Preferred (Scenario Yr)'!M65</f>
        <v>0.3128892505862198</v>
      </c>
      <c r="N30" s="345">
        <f>'3. BL Demand'!N30+'6. Preferred (Scenario Yr)'!N65</f>
        <v>0.3127591270270928</v>
      </c>
      <c r="O30" s="345">
        <f>'3. BL Demand'!O30+'6. Preferred (Scenario Yr)'!O65</f>
        <v>0.31258711992678961</v>
      </c>
      <c r="P30" s="345">
        <f>'3. BL Demand'!P30+'6. Preferred (Scenario Yr)'!P65</f>
        <v>0.31237507216112204</v>
      </c>
      <c r="Q30" s="345">
        <f>'3. BL Demand'!Q30+'6. Preferred (Scenario Yr)'!Q65</f>
        <v>0.31212474551936598</v>
      </c>
      <c r="R30" s="345">
        <f>'3. BL Demand'!R30+'6. Preferred (Scenario Yr)'!R65</f>
        <v>0.31183782427206946</v>
      </c>
      <c r="S30" s="345">
        <f>'3. BL Demand'!S30+'6. Preferred (Scenario Yr)'!S65</f>
        <v>0.31151591858187616</v>
      </c>
      <c r="T30" s="345">
        <f>'3. BL Demand'!T30+'6. Preferred (Scenario Yr)'!T65</f>
        <v>0.31116056776427364</v>
      </c>
      <c r="U30" s="345">
        <f>'3. BL Demand'!U30+'6. Preferred (Scenario Yr)'!U65</f>
        <v>0.31077324340486784</v>
      </c>
      <c r="V30" s="345">
        <f>'3. BL Demand'!V30+'6. Preferred (Scenario Yr)'!V65</f>
        <v>0.31035535233949807</v>
      </c>
      <c r="W30" s="345">
        <f>'3. BL Demand'!W30+'6. Preferred (Scenario Yr)'!W65</f>
        <v>0.30990823950322688</v>
      </c>
      <c r="X30" s="345">
        <f>'3. BL Demand'!X30+'6. Preferred (Scenario Yr)'!X65</f>
        <v>0.30943319065397379</v>
      </c>
      <c r="Y30" s="345">
        <f>'3. BL Demand'!Y30+'6. Preferred (Scenario Yr)'!Y65</f>
        <v>0.30893143497631009</v>
      </c>
      <c r="Z30" s="345">
        <f>'3. BL Demand'!Z30+'6. Preferred (Scenario Yr)'!Z65</f>
        <v>0.30840414757068579</v>
      </c>
      <c r="AA30" s="345">
        <f>'3. BL Demand'!AA30+'6. Preferred (Scenario Yr)'!AA65</f>
        <v>0.30785245183313109</v>
      </c>
      <c r="AB30" s="345">
        <f>'3. BL Demand'!AB30+'6. Preferred (Scenario Yr)'!AB65</f>
        <v>0.30727742173025113</v>
      </c>
      <c r="AC30" s="345">
        <f>'3. BL Demand'!AC30+'6. Preferred (Scenario Yr)'!AC65</f>
        <v>0.30668008397412011</v>
      </c>
      <c r="AD30" s="345">
        <f>'3. BL Demand'!AD30+'6. Preferred (Scenario Yr)'!AD65</f>
        <v>0.30606142010148102</v>
      </c>
      <c r="AE30" s="345">
        <f>'3. BL Demand'!AE30+'6. Preferred (Scenario Yr)'!AE65</f>
        <v>0.30542236846146031</v>
      </c>
      <c r="AF30" s="345">
        <f>'3. BL Demand'!AF30+'6. Preferred (Scenario Yr)'!AF65</f>
        <v>0.30476382611582276</v>
      </c>
      <c r="AG30" s="345">
        <f>'3. BL Demand'!AG30+'6. Preferred (Scenario Yr)'!AG65</f>
        <v>0.30408665065561546</v>
      </c>
      <c r="AH30" s="345">
        <f>'3. BL Demand'!AH30+'6. Preferred (Scenario Yr)'!AH65</f>
        <v>0.30339166193787953</v>
      </c>
      <c r="AI30" s="345">
        <f>'3. BL Demand'!AI30+'6. Preferred (Scenario Yr)'!AI65</f>
        <v>0.30267964374594619</v>
      </c>
      <c r="AJ30" s="362">
        <f>'3. BL Demand'!AJ30+'6. Preferred (Scenario Yr)'!AJ65</f>
        <v>0.30195134537668011</v>
      </c>
    </row>
    <row r="31" spans="1:36" x14ac:dyDescent="0.2">
      <c r="A31" s="321"/>
      <c r="B31" s="1073"/>
      <c r="C31" s="269" t="s">
        <v>624</v>
      </c>
      <c r="D31" s="559" t="s">
        <v>254</v>
      </c>
      <c r="E31" s="270" t="s">
        <v>585</v>
      </c>
      <c r="F31" s="351" t="s">
        <v>75</v>
      </c>
      <c r="G31" s="351">
        <v>2</v>
      </c>
      <c r="H31" s="343">
        <f>'3. BL Demand'!H31+'6. Preferred (Scenario Yr)'!H68</f>
        <v>0.14369399999999999</v>
      </c>
      <c r="I31" s="442">
        <f>'3. BL Demand'!I31+'6. Preferred (Scenario Yr)'!I68</f>
        <v>0.14369399999999999</v>
      </c>
      <c r="J31" s="442">
        <f>'3. BL Demand'!J31+'6. Preferred (Scenario Yr)'!J68</f>
        <v>0.137371464</v>
      </c>
      <c r="K31" s="442">
        <f>'3. BL Demand'!K31+'6. Preferred (Scenario Yr)'!K68</f>
        <v>0.13132711958400001</v>
      </c>
      <c r="L31" s="345">
        <f>'3. BL Demand'!L31+'6. Preferred (Scenario Yr)'!L68</f>
        <v>0.12554872632230399</v>
      </c>
      <c r="M31" s="345">
        <f>'3. BL Demand'!M31+'6. Preferred (Scenario Yr)'!M68</f>
        <v>0.12002458236412263</v>
      </c>
      <c r="N31" s="345">
        <f>'3. BL Demand'!N31+'6. Preferred (Scenario Yr)'!N68</f>
        <v>0.11474350074010123</v>
      </c>
      <c r="O31" s="345">
        <f>'3. BL Demand'!O31+'6. Preferred (Scenario Yr)'!O68</f>
        <v>0.10969478670753678</v>
      </c>
      <c r="P31" s="345">
        <f>'3. BL Demand'!P31+'6. Preferred (Scenario Yr)'!P68</f>
        <v>0.10486821609240517</v>
      </c>
      <c r="Q31" s="345">
        <f>'3. BL Demand'!Q31+'6. Preferred (Scenario Yr)'!Q68</f>
        <v>0.10025401458433934</v>
      </c>
      <c r="R31" s="345">
        <f>'3. BL Demand'!R31+'6. Preferred (Scenario Yr)'!R68</f>
        <v>9.584283794262842E-2</v>
      </c>
      <c r="S31" s="345">
        <f>'3. BL Demand'!S31+'6. Preferred (Scenario Yr)'!S68</f>
        <v>9.1625753073152766E-2</v>
      </c>
      <c r="T31" s="345">
        <f>'3. BL Demand'!T31+'6. Preferred (Scenario Yr)'!T68</f>
        <v>8.7594219937934037E-2</v>
      </c>
      <c r="U31" s="345">
        <f>'3. BL Demand'!U31+'6. Preferred (Scenario Yr)'!U68</f>
        <v>8.3740074260664946E-2</v>
      </c>
      <c r="V31" s="345">
        <f>'3. BL Demand'!V31+'6. Preferred (Scenario Yr)'!V68</f>
        <v>8.0055510993195689E-2</v>
      </c>
      <c r="W31" s="345">
        <f>'3. BL Demand'!W31+'6. Preferred (Scenario Yr)'!W68</f>
        <v>7.6533068509495067E-2</v>
      </c>
      <c r="X31" s="345">
        <f>'3. BL Demand'!X31+'6. Preferred (Scenario Yr)'!X68</f>
        <v>7.3165613495077289E-2</v>
      </c>
      <c r="Y31" s="345">
        <f>'3. BL Demand'!Y31+'6. Preferred (Scenario Yr)'!Y68</f>
        <v>6.9946326501293885E-2</v>
      </c>
      <c r="Z31" s="345">
        <f>'3. BL Demand'!Z31+'6. Preferred (Scenario Yr)'!Z68</f>
        <v>6.6868688135236956E-2</v>
      </c>
      <c r="AA31" s="345">
        <f>'3. BL Demand'!AA31+'6. Preferred (Scenario Yr)'!AA68</f>
        <v>6.3926465857286535E-2</v>
      </c>
      <c r="AB31" s="345">
        <f>'3. BL Demand'!AB31+'6. Preferred (Scenario Yr)'!AB68</f>
        <v>6.1113701359565925E-2</v>
      </c>
      <c r="AC31" s="345">
        <f>'3. BL Demand'!AC31+'6. Preferred (Scenario Yr)'!AC68</f>
        <v>5.842469849974502E-2</v>
      </c>
      <c r="AD31" s="345">
        <f>'3. BL Demand'!AD31+'6. Preferred (Scenario Yr)'!AD68</f>
        <v>5.5854011765756238E-2</v>
      </c>
      <c r="AE31" s="345">
        <f>'3. BL Demand'!AE31+'6. Preferred (Scenario Yr)'!AE68</f>
        <v>5.3396435248062965E-2</v>
      </c>
      <c r="AF31" s="345">
        <f>'3. BL Demand'!AF31+'6. Preferred (Scenario Yr)'!AF68</f>
        <v>5.1046992097148192E-2</v>
      </c>
      <c r="AG31" s="345">
        <f>'3. BL Demand'!AG31+'6. Preferred (Scenario Yr)'!AG68</f>
        <v>4.8800924444873675E-2</v>
      </c>
      <c r="AH31" s="345">
        <f>'3. BL Demand'!AH31+'6. Preferred (Scenario Yr)'!AH68</f>
        <v>4.6653683769299237E-2</v>
      </c>
      <c r="AI31" s="345">
        <f>'3. BL Demand'!AI31+'6. Preferred (Scenario Yr)'!AI68</f>
        <v>4.4600921683450062E-2</v>
      </c>
      <c r="AJ31" s="362">
        <f>'3. BL Demand'!AJ31+'6. Preferred (Scenario Yr)'!AJ68</f>
        <v>4.2638481129378257E-2</v>
      </c>
    </row>
    <row r="32" spans="1:36" x14ac:dyDescent="0.2">
      <c r="A32" s="321"/>
      <c r="B32" s="1073"/>
      <c r="C32" s="302" t="s">
        <v>625</v>
      </c>
      <c r="D32" s="559" t="s">
        <v>256</v>
      </c>
      <c r="E32" s="270" t="s">
        <v>585</v>
      </c>
      <c r="F32" s="351" t="s">
        <v>75</v>
      </c>
      <c r="G32" s="351">
        <v>2</v>
      </c>
      <c r="H32" s="343">
        <f>'3. BL Demand'!H32+'6. Preferred (Scenario Yr)'!H71</f>
        <v>3.4409345999999994</v>
      </c>
      <c r="I32" s="442">
        <f>'3. BL Demand'!I32+'6. Preferred (Scenario Yr)'!I71</f>
        <v>3.4409345999999994</v>
      </c>
      <c r="J32" s="442">
        <f>'3. BL Demand'!J32+'6. Preferred (Scenario Yr)'!J71</f>
        <v>3.6206792055366495</v>
      </c>
      <c r="K32" s="442">
        <f>'3. BL Demand'!K32+'6. Preferred (Scenario Yr)'!K71</f>
        <v>3.789558359044213</v>
      </c>
      <c r="L32" s="345">
        <f>'3. BL Demand'!L32+'6. Preferred (Scenario Yr)'!L71</f>
        <v>3.9632329948172802</v>
      </c>
      <c r="M32" s="345">
        <f>'3. BL Demand'!M32+'6. Preferred (Scenario Yr)'!M71</f>
        <v>4.131227012731542</v>
      </c>
      <c r="N32" s="345">
        <f>'3. BL Demand'!N32+'6. Preferred (Scenario Yr)'!N71</f>
        <v>4.2921928935875151</v>
      </c>
      <c r="O32" s="345">
        <f>'3. BL Demand'!O32+'6. Preferred (Scenario Yr)'!O71</f>
        <v>4.4446770164331086</v>
      </c>
      <c r="P32" s="345">
        <f>'3. BL Demand'!P32+'6. Preferred (Scenario Yr)'!P71</f>
        <v>4.5800990061592382</v>
      </c>
      <c r="Q32" s="345">
        <f>'3. BL Demand'!Q32+'6. Preferred (Scenario Yr)'!Q71</f>
        <v>4.6928011358873141</v>
      </c>
      <c r="R32" s="345">
        <f>'3. BL Demand'!R32+'6. Preferred (Scenario Yr)'!R71</f>
        <v>4.795933159795319</v>
      </c>
      <c r="S32" s="345">
        <f>'3. BL Demand'!S32+'6. Preferred (Scenario Yr)'!S71</f>
        <v>4.897474740544653</v>
      </c>
      <c r="T32" s="345">
        <f>'3. BL Demand'!T32+'6. Preferred (Scenario Yr)'!T71</f>
        <v>4.9878973672270925</v>
      </c>
      <c r="U32" s="345">
        <f>'3. BL Demand'!U32+'6. Preferred (Scenario Yr)'!U71</f>
        <v>5.0742594981496945</v>
      </c>
      <c r="V32" s="345">
        <f>'3. BL Demand'!V32+'6. Preferred (Scenario Yr)'!V71</f>
        <v>5.157481685553063</v>
      </c>
      <c r="W32" s="345">
        <f>'3. BL Demand'!W32+'6. Preferred (Scenario Yr)'!W71</f>
        <v>5.2368710271028078</v>
      </c>
      <c r="X32" s="345">
        <f>'3. BL Demand'!X32+'6. Preferred (Scenario Yr)'!X71</f>
        <v>5.3118243043865716</v>
      </c>
      <c r="Y32" s="345">
        <f>'3. BL Demand'!Y32+'6. Preferred (Scenario Yr)'!Y71</f>
        <v>5.3835439255951885</v>
      </c>
      <c r="Z32" s="345">
        <f>'3. BL Demand'!Z32+'6. Preferred (Scenario Yr)'!Z71</f>
        <v>5.4519678339793085</v>
      </c>
      <c r="AA32" s="345">
        <f>'3. BL Demand'!AA32+'6. Preferred (Scenario Yr)'!AA71</f>
        <v>5.5172414216328924</v>
      </c>
      <c r="AB32" s="345">
        <f>'3. BL Demand'!AB32+'6. Preferred (Scenario Yr)'!AB71</f>
        <v>5.5805369746050495</v>
      </c>
      <c r="AC32" s="345">
        <f>'3. BL Demand'!AC32+'6. Preferred (Scenario Yr)'!AC71</f>
        <v>5.6413782914773023</v>
      </c>
      <c r="AD32" s="345">
        <f>'3. BL Demand'!AD32+'6. Preferred (Scenario Yr)'!AD71</f>
        <v>5.6986037561953999</v>
      </c>
      <c r="AE32" s="345">
        <f>'3. BL Demand'!AE32+'6. Preferred (Scenario Yr)'!AE71</f>
        <v>5.7544231979102136</v>
      </c>
      <c r="AF32" s="345">
        <f>'3. BL Demand'!AF32+'6. Preferred (Scenario Yr)'!AF71</f>
        <v>5.8090658447582504</v>
      </c>
      <c r="AG32" s="345">
        <f>'3. BL Demand'!AG32+'6. Preferred (Scenario Yr)'!AG71</f>
        <v>5.8626149220504287</v>
      </c>
      <c r="AH32" s="345">
        <f>'3. BL Demand'!AH32+'6. Preferred (Scenario Yr)'!AH71</f>
        <v>5.9151461986215255</v>
      </c>
      <c r="AI32" s="345">
        <f>'3. BL Demand'!AI32+'6. Preferred (Scenario Yr)'!AI71</f>
        <v>5.9667288629497905</v>
      </c>
      <c r="AJ32" s="362">
        <f>'3. BL Demand'!AJ32+'6. Preferred (Scenario Yr)'!AJ71</f>
        <v>6.0174258883949268</v>
      </c>
    </row>
    <row r="33" spans="1:36" x14ac:dyDescent="0.2">
      <c r="A33" s="321"/>
      <c r="B33" s="1073"/>
      <c r="C33" s="269" t="s">
        <v>626</v>
      </c>
      <c r="D33" s="559" t="s">
        <v>258</v>
      </c>
      <c r="E33" s="270" t="s">
        <v>585</v>
      </c>
      <c r="F33" s="351" t="s">
        <v>75</v>
      </c>
      <c r="G33" s="351">
        <v>2</v>
      </c>
      <c r="H33" s="343">
        <f>'3. BL Demand'!H33+'6. Preferred (Scenario Yr)'!H74</f>
        <v>8.1256365000000006</v>
      </c>
      <c r="I33" s="442">
        <f>'3. BL Demand'!I33+'6. Preferred (Scenario Yr)'!I74</f>
        <v>8.1256365000000006</v>
      </c>
      <c r="J33" s="442">
        <f>'3. BL Demand'!J33+'6. Preferred (Scenario Yr)'!J74</f>
        <v>7.6692937544580726</v>
      </c>
      <c r="K33" s="442">
        <f>'3. BL Demand'!K33+'6. Preferred (Scenario Yr)'!K74</f>
        <v>7.2545748906332967</v>
      </c>
      <c r="L33" s="345">
        <f>'3. BL Demand'!L33+'6. Preferred (Scenario Yr)'!L74</f>
        <v>6.8179311846984731</v>
      </c>
      <c r="M33" s="345">
        <f>'3. BL Demand'!M33+'6. Preferred (Scenario Yr)'!M74</f>
        <v>6.3852679547234468</v>
      </c>
      <c r="N33" s="345">
        <f>'3. BL Demand'!N33+'6. Preferred (Scenario Yr)'!N74</f>
        <v>5.9709099599027651</v>
      </c>
      <c r="O33" s="345">
        <f>'3. BL Demand'!O33+'6. Preferred (Scenario Yr)'!O74</f>
        <v>5.5848609268151659</v>
      </c>
      <c r="P33" s="345">
        <f>'3. BL Demand'!P33+'6. Preferred (Scenario Yr)'!P74</f>
        <v>5.2585237854212465</v>
      </c>
      <c r="Q33" s="345">
        <f>'3. BL Demand'!Q33+'6. Preferred (Scenario Yr)'!Q74</f>
        <v>5.0277316579304498</v>
      </c>
      <c r="R33" s="345">
        <f>'3. BL Demand'!R33+'6. Preferred (Scenario Yr)'!R74</f>
        <v>4.8137946793272492</v>
      </c>
      <c r="S33" s="345">
        <f>'3. BL Demand'!S33+'6. Preferred (Scenario Yr)'!S74</f>
        <v>4.6150534299422477</v>
      </c>
      <c r="T33" s="345">
        <f>'3. BL Demand'!T33+'6. Preferred (Scenario Yr)'!T74</f>
        <v>4.4300462543460668</v>
      </c>
      <c r="U33" s="345">
        <f>'3. BL Demand'!U33+'6. Preferred (Scenario Yr)'!U74</f>
        <v>4.2574828052714304</v>
      </c>
      <c r="V33" s="345">
        <f>'3. BL Demand'!V33+'6. Preferred (Scenario Yr)'!V74</f>
        <v>4.0962213918156323</v>
      </c>
      <c r="W33" s="345">
        <f>'3. BL Demand'!W33+'6. Preferred (Scenario Yr)'!W74</f>
        <v>3.9452495569730219</v>
      </c>
      <c r="X33" s="345">
        <f>'3. BL Demand'!X33+'6. Preferred (Scenario Yr)'!X74</f>
        <v>3.8036673998196044</v>
      </c>
      <c r="Y33" s="345">
        <f>'3. BL Demand'!Y33+'6. Preferred (Scenario Yr)'!Y74</f>
        <v>3.6706732333140741</v>
      </c>
      <c r="Z33" s="345">
        <f>'3. BL Demand'!Z33+'6. Preferred (Scenario Yr)'!Z74</f>
        <v>3.5455512321292848</v>
      </c>
      <c r="AA33" s="345">
        <f>'3. BL Demand'!AA33+'6. Preferred (Scenario Yr)'!AA74</f>
        <v>3.4276607782064454</v>
      </c>
      <c r="AB33" s="345">
        <f>'3. BL Demand'!AB33+'6. Preferred (Scenario Yr)'!AB74</f>
        <v>3.3164272565090038</v>
      </c>
      <c r="AC33" s="345">
        <f>'3. BL Demand'!AC33+'6. Preferred (Scenario Yr)'!AC74</f>
        <v>3.2113340911379886</v>
      </c>
      <c r="AD33" s="345">
        <f>'3. BL Demand'!AD33+'6. Preferred (Scenario Yr)'!AD74</f>
        <v>3.1119158437146748</v>
      </c>
      <c r="AE33" s="345">
        <f>'3. BL Demand'!AE33+'6. Preferred (Scenario Yr)'!AE74</f>
        <v>3.0177522227046687</v>
      </c>
      <c r="AF33" s="345">
        <f>'3. BL Demand'!AF33+'6. Preferred (Scenario Yr)'!AF74</f>
        <v>2.9284628749538792</v>
      </c>
      <c r="AG33" s="345">
        <f>'3. BL Demand'!AG33+'6. Preferred (Scenario Yr)'!AG74</f>
        <v>2.8437028498018053</v>
      </c>
      <c r="AH33" s="345">
        <f>'3. BL Demand'!AH33+'6. Preferred (Scenario Yr)'!AH74</f>
        <v>2.7631586422909966</v>
      </c>
      <c r="AI33" s="345">
        <f>'3. BL Demand'!AI33+'6. Preferred (Scenario Yr)'!AI74</f>
        <v>2.6865447356711214</v>
      </c>
      <c r="AJ33" s="362">
        <f>'3. BL Demand'!AJ33+'6. Preferred (Scenario Yr)'!AJ74</f>
        <v>2.6136005749931721</v>
      </c>
    </row>
    <row r="34" spans="1:36" x14ac:dyDescent="0.2">
      <c r="A34" s="321"/>
      <c r="B34" s="1073"/>
      <c r="C34" s="269" t="s">
        <v>627</v>
      </c>
      <c r="D34" s="559" t="s">
        <v>260</v>
      </c>
      <c r="E34" s="270" t="s">
        <v>585</v>
      </c>
      <c r="F34" s="351" t="s">
        <v>75</v>
      </c>
      <c r="G34" s="351">
        <v>2</v>
      </c>
      <c r="H34" s="343">
        <f>'3. BL Demand'!H34+'6. Preferred (Scenario Yr)'!H77</f>
        <v>0.48182849999999994</v>
      </c>
      <c r="I34" s="442">
        <f>'3. BL Demand'!I34+'6. Preferred (Scenario Yr)'!I77</f>
        <v>0.48182849999999994</v>
      </c>
      <c r="J34" s="442">
        <f>'3. BL Demand'!J34+'6. Preferred (Scenario Yr)'!J77</f>
        <v>0.48182849999999994</v>
      </c>
      <c r="K34" s="442">
        <f>'3. BL Demand'!K34+'6. Preferred (Scenario Yr)'!K77</f>
        <v>0.48182849999999994</v>
      </c>
      <c r="L34" s="345">
        <f>'3. BL Demand'!L34+'6. Preferred (Scenario Yr)'!L77</f>
        <v>0.48182849999999994</v>
      </c>
      <c r="M34" s="345">
        <f>'3. BL Demand'!M34+'6. Preferred (Scenario Yr)'!M77</f>
        <v>0.48182849999999994</v>
      </c>
      <c r="N34" s="345">
        <f>'3. BL Demand'!N34+'6. Preferred (Scenario Yr)'!N77</f>
        <v>0.48182849999999994</v>
      </c>
      <c r="O34" s="345">
        <f>'3. BL Demand'!O34+'6. Preferred (Scenario Yr)'!O77</f>
        <v>0.48182849999999994</v>
      </c>
      <c r="P34" s="345">
        <f>'3. BL Demand'!P34+'6. Preferred (Scenario Yr)'!P77</f>
        <v>0.48182849999999994</v>
      </c>
      <c r="Q34" s="345">
        <f>'3. BL Demand'!Q34+'6. Preferred (Scenario Yr)'!Q77</f>
        <v>0.48182849999999994</v>
      </c>
      <c r="R34" s="345">
        <f>'3. BL Demand'!R34+'6. Preferred (Scenario Yr)'!R77</f>
        <v>0.48182849999999994</v>
      </c>
      <c r="S34" s="345">
        <f>'3. BL Demand'!S34+'6. Preferred (Scenario Yr)'!S77</f>
        <v>0.48182849999999994</v>
      </c>
      <c r="T34" s="345">
        <f>'3. BL Demand'!T34+'6. Preferred (Scenario Yr)'!T77</f>
        <v>0.48182849999999994</v>
      </c>
      <c r="U34" s="345">
        <f>'3. BL Demand'!U34+'6. Preferred (Scenario Yr)'!U77</f>
        <v>0.48182849999999994</v>
      </c>
      <c r="V34" s="345">
        <f>'3. BL Demand'!V34+'6. Preferred (Scenario Yr)'!V77</f>
        <v>0.48182849999999994</v>
      </c>
      <c r="W34" s="345">
        <f>'3. BL Demand'!W34+'6. Preferred (Scenario Yr)'!W77</f>
        <v>0.48182849999999994</v>
      </c>
      <c r="X34" s="345">
        <f>'3. BL Demand'!X34+'6. Preferred (Scenario Yr)'!X77</f>
        <v>0.48182849999999994</v>
      </c>
      <c r="Y34" s="345">
        <f>'3. BL Demand'!Y34+'6. Preferred (Scenario Yr)'!Y77</f>
        <v>0.48182849999999994</v>
      </c>
      <c r="Z34" s="345">
        <f>'3. BL Demand'!Z34+'6. Preferred (Scenario Yr)'!Z77</f>
        <v>0.48182849999999994</v>
      </c>
      <c r="AA34" s="345">
        <f>'3. BL Demand'!AA34+'6. Preferred (Scenario Yr)'!AA77</f>
        <v>0.48182849999999994</v>
      </c>
      <c r="AB34" s="345">
        <f>'3. BL Demand'!AB34+'6. Preferred (Scenario Yr)'!AB77</f>
        <v>0.48182849999999994</v>
      </c>
      <c r="AC34" s="345">
        <f>'3. BL Demand'!AC34+'6. Preferred (Scenario Yr)'!AC77</f>
        <v>0.48182849999999994</v>
      </c>
      <c r="AD34" s="345">
        <f>'3. BL Demand'!AD34+'6. Preferred (Scenario Yr)'!AD77</f>
        <v>0.48182849999999994</v>
      </c>
      <c r="AE34" s="345">
        <f>'3. BL Demand'!AE34+'6. Preferred (Scenario Yr)'!AE77</f>
        <v>0.48182849999999994</v>
      </c>
      <c r="AF34" s="345">
        <f>'3. BL Demand'!AF34+'6. Preferred (Scenario Yr)'!AF77</f>
        <v>0.48182849999999994</v>
      </c>
      <c r="AG34" s="345">
        <f>'3. BL Demand'!AG34+'6. Preferred (Scenario Yr)'!AG77</f>
        <v>0.48182849999999994</v>
      </c>
      <c r="AH34" s="345">
        <f>'3. BL Demand'!AH34+'6. Preferred (Scenario Yr)'!AH77</f>
        <v>0.48182849999999994</v>
      </c>
      <c r="AI34" s="345">
        <f>'3. BL Demand'!AI34+'6. Preferred (Scenario Yr)'!AI77</f>
        <v>0.48182849999999994</v>
      </c>
      <c r="AJ34" s="362">
        <f>'3. BL Demand'!AJ34+'6. Preferred (Scenario Yr)'!AJ77</f>
        <v>0.48182849999999994</v>
      </c>
    </row>
    <row r="35" spans="1:36" x14ac:dyDescent="0.2">
      <c r="A35" s="321"/>
      <c r="B35" s="1073"/>
      <c r="C35" s="269" t="s">
        <v>628</v>
      </c>
      <c r="D35" s="349" t="s">
        <v>262</v>
      </c>
      <c r="E35" s="270" t="s">
        <v>585</v>
      </c>
      <c r="F35" s="351" t="s">
        <v>75</v>
      </c>
      <c r="G35" s="351">
        <v>2</v>
      </c>
      <c r="H35" s="343">
        <f>'3. BL Demand'!H35+'6. Preferred (Scenario Yr)'!H31</f>
        <v>67.154955399999992</v>
      </c>
      <c r="I35" s="442">
        <f>'3. BL Demand'!I35+'6. Preferred (Scenario Yr)'!I31</f>
        <v>67.154955399999992</v>
      </c>
      <c r="J35" s="442">
        <f>'3. BL Demand'!J35+'6. Preferred (Scenario Yr)'!J31</f>
        <v>66.667471480627498</v>
      </c>
      <c r="K35" s="442">
        <f>'3. BL Demand'!K35+'6. Preferred (Scenario Yr)'!K31</f>
        <v>66.187395083157327</v>
      </c>
      <c r="L35" s="345">
        <f>'3. BL Demand'!L35+'6. Preferred (Scenario Yr)'!L31</f>
        <v>64.111452031252128</v>
      </c>
      <c r="M35" s="345">
        <f>'3. BL Demand'!M35+'6. Preferred (Scenario Yr)'!M31</f>
        <v>62.037000699594671</v>
      </c>
      <c r="N35" s="345">
        <f>'3. BL Demand'!N35+'6. Preferred (Scenario Yr)'!N31</f>
        <v>59.951073018742527</v>
      </c>
      <c r="O35" s="345">
        <f>'3. BL Demand'!O35+'6. Preferred (Scenario Yr)'!O31</f>
        <v>57.845127650117405</v>
      </c>
      <c r="P35" s="345">
        <f>'3. BL Demand'!P35+'6. Preferred (Scenario Yr)'!P31</f>
        <v>55.696350420165984</v>
      </c>
      <c r="Q35" s="345">
        <f>'3. BL Demand'!Q35+'6. Preferred (Scenario Yr)'!Q31</f>
        <v>55.292971592892613</v>
      </c>
      <c r="R35" s="345">
        <f>'3. BL Demand'!R35+'6. Preferred (Scenario Yr)'!R31</f>
        <v>54.885160132091954</v>
      </c>
      <c r="S35" s="345">
        <f>'3. BL Demand'!S35+'6. Preferred (Scenario Yr)'!S31</f>
        <v>54.486896348788548</v>
      </c>
      <c r="T35" s="345">
        <f>'3. BL Demand'!T35+'6. Preferred (Scenario Yr)'!T31</f>
        <v>54.078221274531401</v>
      </c>
      <c r="U35" s="345">
        <f>'3. BL Demand'!U35+'6. Preferred (Scenario Yr)'!U31</f>
        <v>53.669213011187693</v>
      </c>
      <c r="V35" s="345">
        <f>'3. BL Demand'!V35+'6. Preferred (Scenario Yr)'!V31</f>
        <v>53.269923690640702</v>
      </c>
      <c r="W35" s="345">
        <f>'3. BL Demand'!W35+'6. Preferred (Scenario Yr)'!W31</f>
        <v>52.860393606721281</v>
      </c>
      <c r="X35" s="345">
        <f>'3. BL Demand'!X35+'6. Preferred (Scenario Yr)'!X31</f>
        <v>52.460657135110864</v>
      </c>
      <c r="Y35" s="345">
        <f>'3. BL Demand'!Y35+'6. Preferred (Scenario Yr)'!Y31</f>
        <v>52.050748523523339</v>
      </c>
      <c r="Z35" s="345">
        <f>'3. BL Demand'!Z35+'6. Preferred (Scenario Yr)'!Z31</f>
        <v>51.640693946351206</v>
      </c>
      <c r="AA35" s="345">
        <f>'3. BL Demand'!AA35+'6. Preferred (Scenario Yr)'!AA31</f>
        <v>51.240516343996461</v>
      </c>
      <c r="AB35" s="345">
        <f>'3. BL Demand'!AB35+'6. Preferred (Scenario Yr)'!AB31</f>
        <v>50.830238309349852</v>
      </c>
      <c r="AC35" s="345">
        <f>'3. BL Demand'!AC35+'6. Preferred (Scenario Yr)'!AC31</f>
        <v>50.419874962583926</v>
      </c>
      <c r="AD35" s="345">
        <f>'3. BL Demand'!AD35+'6. Preferred (Scenario Yr)'!AD31</f>
        <v>50.019437090805631</v>
      </c>
      <c r="AE35" s="345">
        <f>'3. BL Demand'!AE35+'6. Preferred (Scenario Yr)'!AE31</f>
        <v>49.608943016248546</v>
      </c>
      <c r="AF35" s="345">
        <f>'3. BL Demand'!AF35+'6. Preferred (Scenario Yr)'!AF31</f>
        <v>49.208403685715119</v>
      </c>
      <c r="AG35" s="345">
        <f>'3. BL Demand'!AG35+'6. Preferred (Scenario Yr)'!AG31</f>
        <v>48.797828132091922</v>
      </c>
      <c r="AH35" s="345">
        <f>'3. BL Demand'!AH35+'6. Preferred (Scenario Yr)'!AH31</f>
        <v>48.387224081331858</v>
      </c>
      <c r="AI35" s="345">
        <f>'3. BL Demand'!AI35+'6. Preferred (Scenario Yr)'!AI31</f>
        <v>47.986598137314644</v>
      </c>
      <c r="AJ35" s="362">
        <f>'3. BL Demand'!AJ35+'6. Preferred (Scenario Yr)'!AJ31</f>
        <v>47.575955938866123</v>
      </c>
    </row>
    <row r="36" spans="1:36" x14ac:dyDescent="0.2">
      <c r="A36" s="321"/>
      <c r="B36" s="1073"/>
      <c r="C36" s="269" t="s">
        <v>89</v>
      </c>
      <c r="D36" s="349" t="s">
        <v>263</v>
      </c>
      <c r="E36" s="560" t="s">
        <v>629</v>
      </c>
      <c r="F36" s="328" t="s">
        <v>75</v>
      </c>
      <c r="G36" s="328">
        <v>2</v>
      </c>
      <c r="H36" s="343">
        <f>SUM(H30:H35)</f>
        <v>79.66</v>
      </c>
      <c r="I36" s="442">
        <f t="shared" ref="I36:AJ36" si="4">SUM(I30:I35)</f>
        <v>79.66</v>
      </c>
      <c r="J36" s="442">
        <f t="shared" si="4"/>
        <v>78.889652999999996</v>
      </c>
      <c r="K36" s="442">
        <f t="shared" si="4"/>
        <v>78.157699999999991</v>
      </c>
      <c r="L36" s="345">
        <f t="shared" si="4"/>
        <v>75.812968999999995</v>
      </c>
      <c r="M36" s="345">
        <f t="shared" si="4"/>
        <v>73.468237999999999</v>
      </c>
      <c r="N36" s="345">
        <f t="shared" si="4"/>
        <v>71.123507000000004</v>
      </c>
      <c r="O36" s="345">
        <f t="shared" si="4"/>
        <v>68.778776000000008</v>
      </c>
      <c r="P36" s="345">
        <f t="shared" si="4"/>
        <v>66.434044999999998</v>
      </c>
      <c r="Q36" s="345">
        <f t="shared" si="4"/>
        <v>65.907711646814079</v>
      </c>
      <c r="R36" s="345">
        <f t="shared" si="4"/>
        <v>65.384397133429218</v>
      </c>
      <c r="S36" s="345">
        <f t="shared" si="4"/>
        <v>64.884394690930478</v>
      </c>
      <c r="T36" s="345">
        <f t="shared" si="4"/>
        <v>64.376748183806768</v>
      </c>
      <c r="U36" s="345">
        <f t="shared" si="4"/>
        <v>63.87729713227435</v>
      </c>
      <c r="V36" s="345">
        <f t="shared" si="4"/>
        <v>63.395866131342089</v>
      </c>
      <c r="W36" s="345">
        <f t="shared" si="4"/>
        <v>62.910783998809833</v>
      </c>
      <c r="X36" s="345">
        <f t="shared" si="4"/>
        <v>62.440576143466089</v>
      </c>
      <c r="Y36" s="345">
        <f t="shared" si="4"/>
        <v>61.965671943910209</v>
      </c>
      <c r="Z36" s="345">
        <f t="shared" si="4"/>
        <v>61.495314348165721</v>
      </c>
      <c r="AA36" s="345">
        <f t="shared" si="4"/>
        <v>61.039025961526221</v>
      </c>
      <c r="AB36" s="345">
        <f t="shared" si="4"/>
        <v>60.57742216355372</v>
      </c>
      <c r="AC36" s="345">
        <f t="shared" si="4"/>
        <v>60.119520627673083</v>
      </c>
      <c r="AD36" s="345">
        <f t="shared" si="4"/>
        <v>59.673700622582942</v>
      </c>
      <c r="AE36" s="345">
        <f t="shared" si="4"/>
        <v>59.221765740572948</v>
      </c>
      <c r="AF36" s="345">
        <f t="shared" si="4"/>
        <v>58.783571723640222</v>
      </c>
      <c r="AG36" s="345">
        <f t="shared" si="4"/>
        <v>58.338861979044644</v>
      </c>
      <c r="AH36" s="345">
        <f t="shared" si="4"/>
        <v>57.897402767951561</v>
      </c>
      <c r="AI36" s="345">
        <f t="shared" si="4"/>
        <v>57.46898080136495</v>
      </c>
      <c r="AJ36" s="362">
        <f t="shared" si="4"/>
        <v>57.033400728760284</v>
      </c>
    </row>
    <row r="37" spans="1:36" ht="15.75" thickBot="1" x14ac:dyDescent="0.25">
      <c r="A37" s="321"/>
      <c r="B37" s="1074"/>
      <c r="C37" s="561" t="s">
        <v>630</v>
      </c>
      <c r="D37" s="562" t="s">
        <v>263</v>
      </c>
      <c r="E37" s="563" t="s">
        <v>631</v>
      </c>
      <c r="F37" s="564" t="s">
        <v>267</v>
      </c>
      <c r="G37" s="564">
        <v>2</v>
      </c>
      <c r="H37" s="448">
        <f>(H36*1000000)/(H51*1000)</f>
        <v>130.34869831296126</v>
      </c>
      <c r="I37" s="565">
        <f t="shared" ref="I37:AJ37" si="5">(I36*1000000)/(I51*1000)</f>
        <v>130.34869831296126</v>
      </c>
      <c r="J37" s="565">
        <f t="shared" si="5"/>
        <v>127.63022837332926</v>
      </c>
      <c r="K37" s="565">
        <f t="shared" si="5"/>
        <v>125.05077123319863</v>
      </c>
      <c r="L37" s="566">
        <f t="shared" si="5"/>
        <v>119.98496462702902</v>
      </c>
      <c r="M37" s="566">
        <f t="shared" si="5"/>
        <v>115.11483416284196</v>
      </c>
      <c r="N37" s="566">
        <f t="shared" si="5"/>
        <v>110.38664092891646</v>
      </c>
      <c r="O37" s="566">
        <f t="shared" si="5"/>
        <v>105.77457855698431</v>
      </c>
      <c r="P37" s="566">
        <f t="shared" si="5"/>
        <v>101.28780899113656</v>
      </c>
      <c r="Q37" s="566">
        <f t="shared" si="5"/>
        <v>99.621359064783476</v>
      </c>
      <c r="R37" s="566">
        <f t="shared" si="5"/>
        <v>98.070639860887042</v>
      </c>
      <c r="S37" s="566">
        <f t="shared" si="5"/>
        <v>96.54775245175739</v>
      </c>
      <c r="T37" s="566">
        <f t="shared" si="5"/>
        <v>95.149801343905708</v>
      </c>
      <c r="U37" s="566">
        <f t="shared" si="5"/>
        <v>93.797432265904021</v>
      </c>
      <c r="V37" s="566">
        <f t="shared" si="5"/>
        <v>92.494543873170713</v>
      </c>
      <c r="W37" s="566">
        <f t="shared" si="5"/>
        <v>91.221218479395233</v>
      </c>
      <c r="X37" s="566">
        <f t="shared" si="5"/>
        <v>90.013748049750745</v>
      </c>
      <c r="Y37" s="566">
        <f t="shared" si="5"/>
        <v>88.828626569034938</v>
      </c>
      <c r="Z37" s="566">
        <f t="shared" si="5"/>
        <v>87.68105949015488</v>
      </c>
      <c r="AA37" s="566">
        <f t="shared" si="5"/>
        <v>86.583369742461457</v>
      </c>
      <c r="AB37" s="566">
        <f t="shared" si="5"/>
        <v>85.493994450044795</v>
      </c>
      <c r="AC37" s="566">
        <f t="shared" si="5"/>
        <v>84.432588013630266</v>
      </c>
      <c r="AD37" s="566">
        <f t="shared" si="5"/>
        <v>83.425214911804133</v>
      </c>
      <c r="AE37" s="566">
        <f t="shared" si="5"/>
        <v>82.420080502756463</v>
      </c>
      <c r="AF37" s="566">
        <f t="shared" si="5"/>
        <v>81.443017911934888</v>
      </c>
      <c r="AG37" s="566">
        <f t="shared" si="5"/>
        <v>80.465710796368924</v>
      </c>
      <c r="AH37" s="566">
        <f t="shared" si="5"/>
        <v>79.501571004814252</v>
      </c>
      <c r="AI37" s="566">
        <f t="shared" si="5"/>
        <v>78.56379894237017</v>
      </c>
      <c r="AJ37" s="384">
        <f t="shared" si="5"/>
        <v>77.624557773526334</v>
      </c>
    </row>
    <row r="38" spans="1:36" x14ac:dyDescent="0.2">
      <c r="A38" s="322"/>
      <c r="B38" s="1069" t="s">
        <v>268</v>
      </c>
      <c r="C38" s="432" t="s">
        <v>632</v>
      </c>
      <c r="D38" s="487" t="s">
        <v>633</v>
      </c>
      <c r="E38" s="484" t="s">
        <v>271</v>
      </c>
      <c r="F38" s="488" t="s">
        <v>272</v>
      </c>
      <c r="G38" s="495">
        <v>2</v>
      </c>
      <c r="H38" s="388">
        <v>42.87</v>
      </c>
      <c r="I38" s="442">
        <v>42.87</v>
      </c>
      <c r="J38" s="442">
        <v>42.877889777777774</v>
      </c>
      <c r="K38" s="442">
        <v>42.878910627555555</v>
      </c>
      <c r="L38" s="486">
        <v>42.873364782165332</v>
      </c>
      <c r="M38" s="486">
        <v>42.8615411761945</v>
      </c>
      <c r="N38" s="486">
        <v>42.843716031108606</v>
      </c>
      <c r="O38" s="486">
        <v>42.82015341462872</v>
      </c>
      <c r="P38" s="486">
        <v>42.79110577549617</v>
      </c>
      <c r="Q38" s="486">
        <v>42.756814454707673</v>
      </c>
      <c r="R38" s="486">
        <v>42.717510174256091</v>
      </c>
      <c r="S38" s="486">
        <v>42.6734135043666</v>
      </c>
      <c r="T38" s="486">
        <v>42.624735310174472</v>
      </c>
      <c r="U38" s="486">
        <v>42.57167717874902</v>
      </c>
      <c r="V38" s="486">
        <v>42.514431827328508</v>
      </c>
      <c r="W38" s="486">
        <v>42.453183493592725</v>
      </c>
      <c r="X38" s="486">
        <v>42.388108308763535</v>
      </c>
      <c r="Y38" s="486">
        <v>42.319374654289049</v>
      </c>
      <c r="Z38" s="486">
        <v>42.247143502833666</v>
      </c>
      <c r="AA38" s="486">
        <v>42.17156874426454</v>
      </c>
      <c r="AB38" s="486">
        <v>42.092797497294683</v>
      </c>
      <c r="AC38" s="486">
        <v>42.010970407413716</v>
      </c>
      <c r="AD38" s="486">
        <v>41.926221931709733</v>
      </c>
      <c r="AE38" s="486">
        <v>41.838680611158949</v>
      </c>
      <c r="AF38" s="486">
        <v>41.748469330934626</v>
      </c>
      <c r="AG38" s="486">
        <v>41.655705569262395</v>
      </c>
      <c r="AH38" s="486">
        <v>41.560501635325963</v>
      </c>
      <c r="AI38" s="486">
        <v>41.462964896704953</v>
      </c>
      <c r="AJ38" s="477">
        <v>41.363197996805496</v>
      </c>
    </row>
    <row r="39" spans="1:36" x14ac:dyDescent="0.2">
      <c r="A39" s="322"/>
      <c r="B39" s="1075"/>
      <c r="C39" s="432" t="s">
        <v>634</v>
      </c>
      <c r="D39" s="487" t="s">
        <v>635</v>
      </c>
      <c r="E39" s="484" t="s">
        <v>271</v>
      </c>
      <c r="F39" s="488" t="s">
        <v>272</v>
      </c>
      <c r="G39" s="488">
        <v>2</v>
      </c>
      <c r="H39" s="343">
        <v>3.548</v>
      </c>
      <c r="I39" s="352">
        <v>3.548</v>
      </c>
      <c r="J39" s="352">
        <v>3.3918879999999998</v>
      </c>
      <c r="K39" s="352">
        <v>3.2426449279999998</v>
      </c>
      <c r="L39" s="361">
        <v>3.0999685511679997</v>
      </c>
      <c r="M39" s="361">
        <v>2.9635699349166078</v>
      </c>
      <c r="N39" s="361">
        <v>2.8331728577802773</v>
      </c>
      <c r="O39" s="361">
        <v>2.7085132520379451</v>
      </c>
      <c r="P39" s="361">
        <v>2.5893386689482756</v>
      </c>
      <c r="Q39" s="361">
        <v>2.4754077675145516</v>
      </c>
      <c r="R39" s="361">
        <v>2.3664898257439115</v>
      </c>
      <c r="S39" s="361">
        <v>2.2623642734111793</v>
      </c>
      <c r="T39" s="361">
        <v>2.1628202453810874</v>
      </c>
      <c r="U39" s="361">
        <v>2.0676561545843195</v>
      </c>
      <c r="V39" s="361">
        <v>1.9766792837826095</v>
      </c>
      <c r="W39" s="361">
        <v>1.8897053952961747</v>
      </c>
      <c r="X39" s="361">
        <v>1.806558357903143</v>
      </c>
      <c r="Y39" s="361">
        <v>1.7270697901554046</v>
      </c>
      <c r="Z39" s="361">
        <v>1.6510787193885668</v>
      </c>
      <c r="AA39" s="361">
        <v>1.5784312557354698</v>
      </c>
      <c r="AB39" s="361">
        <v>1.5089802804831092</v>
      </c>
      <c r="AC39" s="361">
        <v>1.4425851481418523</v>
      </c>
      <c r="AD39" s="361">
        <v>1.3791114016236108</v>
      </c>
      <c r="AE39" s="361">
        <v>1.3184304999521719</v>
      </c>
      <c r="AF39" s="361">
        <v>1.2604195579542763</v>
      </c>
      <c r="AG39" s="361">
        <v>1.2049610974042881</v>
      </c>
      <c r="AH39" s="361">
        <v>1.1519428091184996</v>
      </c>
      <c r="AI39" s="361">
        <v>1.1012573255172855</v>
      </c>
      <c r="AJ39" s="391">
        <v>1.0528020031945249</v>
      </c>
    </row>
    <row r="40" spans="1:36" x14ac:dyDescent="0.2">
      <c r="A40" s="205"/>
      <c r="B40" s="1075"/>
      <c r="C40" s="432" t="s">
        <v>636</v>
      </c>
      <c r="D40" s="487" t="s">
        <v>276</v>
      </c>
      <c r="E40" s="484" t="s">
        <v>277</v>
      </c>
      <c r="F40" s="488" t="s">
        <v>272</v>
      </c>
      <c r="G40" s="488">
        <v>2</v>
      </c>
      <c r="H40" s="343">
        <v>0.13799999999999812</v>
      </c>
      <c r="I40" s="352">
        <v>0.13799999999999812</v>
      </c>
      <c r="J40" s="352">
        <v>0.13799999999999812</v>
      </c>
      <c r="K40" s="352">
        <v>0.13799999999999812</v>
      </c>
      <c r="L40" s="361">
        <v>0.13799999999999812</v>
      </c>
      <c r="M40" s="361">
        <v>0.13799999999999812</v>
      </c>
      <c r="N40" s="361">
        <v>0.13799999999999812</v>
      </c>
      <c r="O40" s="361">
        <v>0.13799999999999812</v>
      </c>
      <c r="P40" s="361">
        <v>0.13799999999999812</v>
      </c>
      <c r="Q40" s="361">
        <v>0.13799999999999812</v>
      </c>
      <c r="R40" s="361">
        <v>0.13799999999999812</v>
      </c>
      <c r="S40" s="361">
        <v>0.13799999999999812</v>
      </c>
      <c r="T40" s="361">
        <v>0.13799999999999812</v>
      </c>
      <c r="U40" s="361">
        <v>0.13799999999999812</v>
      </c>
      <c r="V40" s="361">
        <v>0.13799999999999812</v>
      </c>
      <c r="W40" s="361">
        <v>0.13799999999999812</v>
      </c>
      <c r="X40" s="361">
        <v>0.13799999999999812</v>
      </c>
      <c r="Y40" s="361">
        <v>0.13799999999999812</v>
      </c>
      <c r="Z40" s="361">
        <v>0.13799999999999812</v>
      </c>
      <c r="AA40" s="361">
        <v>0.13799999999999812</v>
      </c>
      <c r="AB40" s="361">
        <v>0.13799999999999812</v>
      </c>
      <c r="AC40" s="361">
        <v>0.13799999999999812</v>
      </c>
      <c r="AD40" s="361">
        <v>0.13799999999999812</v>
      </c>
      <c r="AE40" s="361">
        <v>0.13799999999999812</v>
      </c>
      <c r="AF40" s="361">
        <v>0.13799999999999812</v>
      </c>
      <c r="AG40" s="361">
        <v>0.13799999999999812</v>
      </c>
      <c r="AH40" s="361">
        <v>0.13799999999999812</v>
      </c>
      <c r="AI40" s="361">
        <v>0.13799999999999812</v>
      </c>
      <c r="AJ40" s="391">
        <v>0.13799999999999812</v>
      </c>
    </row>
    <row r="41" spans="1:36" ht="38.25" x14ac:dyDescent="0.25">
      <c r="A41" s="323"/>
      <c r="B41" s="1075"/>
      <c r="C41" s="567" t="s">
        <v>637</v>
      </c>
      <c r="D41" s="568" t="s">
        <v>638</v>
      </c>
      <c r="E41" s="491" t="s">
        <v>639</v>
      </c>
      <c r="F41" s="569" t="s">
        <v>272</v>
      </c>
      <c r="G41" s="570">
        <v>2</v>
      </c>
      <c r="H41" s="339">
        <f>'3. BL Demand'!H41</f>
        <v>352.18199999999996</v>
      </c>
      <c r="I41" s="340">
        <f>H41+SUM(I42:I47)</f>
        <v>352.18199999999996</v>
      </c>
      <c r="J41" s="340">
        <f>I41+SUM(J42:J47)</f>
        <v>370.57898280435444</v>
      </c>
      <c r="K41" s="340">
        <f>J41+SUM(K42:K47)</f>
        <v>387.86387919285329</v>
      </c>
      <c r="L41" s="493">
        <f>K41+SUM(L42:L47)</f>
        <v>405.63959645752618</v>
      </c>
      <c r="M41" s="493">
        <f t="shared" ref="M41:AJ41" si="6">L41+SUM(M42:M47)</f>
        <v>422.83389861516702</v>
      </c>
      <c r="N41" s="493">
        <f t="shared" si="6"/>
        <v>439.3088661578858</v>
      </c>
      <c r="O41" s="493">
        <f t="shared" si="6"/>
        <v>454.91571999114575</v>
      </c>
      <c r="P41" s="493">
        <f t="shared" si="6"/>
        <v>468.77625287826544</v>
      </c>
      <c r="Q41" s="493">
        <f t="shared" si="6"/>
        <v>480.31139261962903</v>
      </c>
      <c r="R41" s="493">
        <f t="shared" si="6"/>
        <v>490.86702551191615</v>
      </c>
      <c r="S41" s="493">
        <f t="shared" si="6"/>
        <v>501.25987546363046</v>
      </c>
      <c r="T41" s="493">
        <f t="shared" si="6"/>
        <v>510.51469289325399</v>
      </c>
      <c r="U41" s="493">
        <f t="shared" si="6"/>
        <v>519.35391581617273</v>
      </c>
      <c r="V41" s="493">
        <f t="shared" si="6"/>
        <v>527.8717633812189</v>
      </c>
      <c r="W41" s="493">
        <f t="shared" si="6"/>
        <v>535.99731656251788</v>
      </c>
      <c r="X41" s="493">
        <f t="shared" si="6"/>
        <v>543.66883554470098</v>
      </c>
      <c r="Y41" s="493">
        <f t="shared" si="6"/>
        <v>551.0093876250844</v>
      </c>
      <c r="Z41" s="493">
        <f t="shared" si="6"/>
        <v>558.01262125310393</v>
      </c>
      <c r="AA41" s="493">
        <f t="shared" si="6"/>
        <v>564.69341740860614</v>
      </c>
      <c r="AB41" s="493">
        <f t="shared" si="6"/>
        <v>571.17176036718502</v>
      </c>
      <c r="AC41" s="493">
        <f t="shared" si="6"/>
        <v>577.3989105893088</v>
      </c>
      <c r="AD41" s="493">
        <f t="shared" si="6"/>
        <v>583.25597588062521</v>
      </c>
      <c r="AE41" s="493">
        <f t="shared" si="6"/>
        <v>588.9691337598847</v>
      </c>
      <c r="AF41" s="493">
        <f t="shared" si="6"/>
        <v>594.56184588299061</v>
      </c>
      <c r="AG41" s="493">
        <f t="shared" si="6"/>
        <v>600.0426304172023</v>
      </c>
      <c r="AH41" s="493">
        <f t="shared" si="6"/>
        <v>605.4192423543667</v>
      </c>
      <c r="AI41" s="493">
        <f t="shared" si="6"/>
        <v>610.69876318235833</v>
      </c>
      <c r="AJ41" s="616">
        <f t="shared" si="6"/>
        <v>615.88763826743525</v>
      </c>
    </row>
    <row r="42" spans="1:36" x14ac:dyDescent="0.2">
      <c r="A42" s="207"/>
      <c r="B42" s="1075"/>
      <c r="C42" s="432" t="s">
        <v>640</v>
      </c>
      <c r="D42" s="494" t="s">
        <v>641</v>
      </c>
      <c r="E42" s="484" t="s">
        <v>283</v>
      </c>
      <c r="F42" s="488" t="s">
        <v>272</v>
      </c>
      <c r="G42" s="571">
        <v>2</v>
      </c>
      <c r="H42" s="410">
        <v>0</v>
      </c>
      <c r="I42" s="442">
        <v>0</v>
      </c>
      <c r="J42" s="442">
        <v>7.1292606922081019</v>
      </c>
      <c r="K42" s="340">
        <v>7.044924442208103</v>
      </c>
      <c r="L42" s="361">
        <v>6.9943911922081021</v>
      </c>
      <c r="M42" s="361">
        <v>6.511259442208102</v>
      </c>
      <c r="N42" s="361">
        <v>6.2439059422081025</v>
      </c>
      <c r="O42" s="361">
        <v>6.074778942208102</v>
      </c>
      <c r="P42" s="361">
        <v>5.8028256922081018</v>
      </c>
      <c r="Q42" s="361">
        <v>5.836568692208103</v>
      </c>
      <c r="R42" s="361">
        <v>5.2732383588747833</v>
      </c>
      <c r="S42" s="361">
        <v>5.4856586088747612</v>
      </c>
      <c r="T42" s="361">
        <v>4.6867390198412755</v>
      </c>
      <c r="U42" s="361">
        <v>4.5783970198412662</v>
      </c>
      <c r="V42" s="361">
        <v>4.5360842698412638</v>
      </c>
      <c r="W42" s="361">
        <v>4.3978535555555496</v>
      </c>
      <c r="X42" s="361">
        <v>4.1756632499999986</v>
      </c>
      <c r="Y42" s="361">
        <v>4.0567454999999963</v>
      </c>
      <c r="Z42" s="361">
        <v>3.9138015000000186</v>
      </c>
      <c r="AA42" s="361">
        <v>3.7699207499999665</v>
      </c>
      <c r="AB42" s="361">
        <v>3.7318362500000291</v>
      </c>
      <c r="AC42" s="361">
        <v>3.6322572499999786</v>
      </c>
      <c r="AD42" s="361">
        <v>3.4022937500000281</v>
      </c>
      <c r="AE42" s="361">
        <v>3.388130200000028</v>
      </c>
      <c r="AF42" s="361">
        <v>3.3880368700000205</v>
      </c>
      <c r="AG42" s="361">
        <v>3.3879444070000275</v>
      </c>
      <c r="AH42" s="361">
        <v>3.3878660727000351</v>
      </c>
      <c r="AI42" s="361">
        <v>3.3878194299700275</v>
      </c>
      <c r="AJ42" s="391">
        <v>3.3877846979670201</v>
      </c>
    </row>
    <row r="43" spans="1:36" x14ac:dyDescent="0.2">
      <c r="A43" s="207"/>
      <c r="B43" s="1075"/>
      <c r="C43" s="432" t="s">
        <v>642</v>
      </c>
      <c r="D43" s="496" t="s">
        <v>285</v>
      </c>
      <c r="E43" s="484" t="s">
        <v>286</v>
      </c>
      <c r="F43" s="488" t="s">
        <v>272</v>
      </c>
      <c r="G43" s="571">
        <v>2</v>
      </c>
      <c r="H43" s="410">
        <v>0</v>
      </c>
      <c r="I43" s="442">
        <v>0</v>
      </c>
      <c r="J43" s="442">
        <v>5.2457071937863606</v>
      </c>
      <c r="K43" s="340">
        <v>4.8216787832427279</v>
      </c>
      <c r="L43" s="361">
        <v>5.8905114561686034</v>
      </c>
      <c r="M43" s="361">
        <v>6.2964117659810919</v>
      </c>
      <c r="N43" s="361">
        <v>6.3085236581095891</v>
      </c>
      <c r="O43" s="361">
        <v>6.0273924038691113</v>
      </c>
      <c r="P43" s="361">
        <v>4.92251974891371</v>
      </c>
      <c r="Q43" s="361">
        <v>2.8696484758046101</v>
      </c>
      <c r="R43" s="361">
        <v>2.681086416616588</v>
      </c>
      <c r="S43" s="361">
        <v>2.5082458342690948</v>
      </c>
      <c r="T43" s="361">
        <v>2.3494891275747567</v>
      </c>
      <c r="U43" s="361">
        <v>2.2033821135894409</v>
      </c>
      <c r="V43" s="361">
        <v>2.0686654591363962</v>
      </c>
      <c r="W43" s="361">
        <v>1.9442304648979798</v>
      </c>
      <c r="X43" s="361">
        <v>1.8290985012397181</v>
      </c>
      <c r="Y43" s="361">
        <v>1.7224035124057351</v>
      </c>
      <c r="Z43" s="361">
        <v>1.6233771028759778</v>
      </c>
      <c r="AA43" s="361">
        <v>1.5313358001138726</v>
      </c>
      <c r="AB43" s="361">
        <v>1.4456701546119393</v>
      </c>
      <c r="AC43" s="361">
        <v>1.3658353934828624</v>
      </c>
      <c r="AD43" s="361">
        <v>1.2913433898264481</v>
      </c>
      <c r="AE43" s="361">
        <v>1.2217557483594386</v>
      </c>
      <c r="AF43" s="361">
        <v>1.1566778396595669</v>
      </c>
      <c r="AG43" s="361">
        <v>1.0957536419516687</v>
      </c>
      <c r="AH43" s="361">
        <v>1.0386612715535222</v>
      </c>
      <c r="AI43" s="361">
        <v>0.98510910165347654</v>
      </c>
      <c r="AJ43" s="391">
        <v>0.93483238462284879</v>
      </c>
    </row>
    <row r="44" spans="1:36" x14ac:dyDescent="0.2">
      <c r="A44" s="207"/>
      <c r="B44" s="1075"/>
      <c r="C44" s="432" t="s">
        <v>643</v>
      </c>
      <c r="D44" s="487" t="s">
        <v>288</v>
      </c>
      <c r="E44" s="484" t="s">
        <v>289</v>
      </c>
      <c r="F44" s="488" t="s">
        <v>272</v>
      </c>
      <c r="G44" s="571">
        <v>2</v>
      </c>
      <c r="H44" s="410">
        <v>0</v>
      </c>
      <c r="I44" s="442">
        <v>0</v>
      </c>
      <c r="J44" s="442">
        <v>0</v>
      </c>
      <c r="K44" s="340">
        <v>0</v>
      </c>
      <c r="L44" s="361">
        <v>0</v>
      </c>
      <c r="M44" s="361">
        <v>0</v>
      </c>
      <c r="N44" s="361">
        <v>0</v>
      </c>
      <c r="O44" s="361">
        <v>0</v>
      </c>
      <c r="P44" s="361">
        <v>0</v>
      </c>
      <c r="Q44" s="361">
        <v>0</v>
      </c>
      <c r="R44" s="361">
        <v>0</v>
      </c>
      <c r="S44" s="361">
        <v>0</v>
      </c>
      <c r="T44" s="361">
        <v>0</v>
      </c>
      <c r="U44" s="361">
        <v>0</v>
      </c>
      <c r="V44" s="361">
        <v>0</v>
      </c>
      <c r="W44" s="361">
        <v>0</v>
      </c>
      <c r="X44" s="361">
        <v>0</v>
      </c>
      <c r="Y44" s="361">
        <v>0</v>
      </c>
      <c r="Z44" s="361">
        <v>0</v>
      </c>
      <c r="AA44" s="361">
        <v>0</v>
      </c>
      <c r="AB44" s="361">
        <v>0</v>
      </c>
      <c r="AC44" s="361">
        <v>0</v>
      </c>
      <c r="AD44" s="361">
        <v>0</v>
      </c>
      <c r="AE44" s="361">
        <v>0</v>
      </c>
      <c r="AF44" s="361">
        <v>0</v>
      </c>
      <c r="AG44" s="361">
        <v>0</v>
      </c>
      <c r="AH44" s="361">
        <v>0</v>
      </c>
      <c r="AI44" s="361">
        <v>0</v>
      </c>
      <c r="AJ44" s="391">
        <v>0</v>
      </c>
    </row>
    <row r="45" spans="1:36" x14ac:dyDescent="0.2">
      <c r="A45" s="207"/>
      <c r="B45" s="1075"/>
      <c r="C45" s="432" t="s">
        <v>644</v>
      </c>
      <c r="D45" s="487" t="s">
        <v>291</v>
      </c>
      <c r="E45" s="484" t="s">
        <v>292</v>
      </c>
      <c r="F45" s="488" t="s">
        <v>272</v>
      </c>
      <c r="G45" s="571">
        <v>2</v>
      </c>
      <c r="H45" s="410">
        <v>0</v>
      </c>
      <c r="I45" s="442">
        <v>0</v>
      </c>
      <c r="J45" s="442">
        <v>6.0220149183600018</v>
      </c>
      <c r="K45" s="340">
        <v>5.4182931630480251</v>
      </c>
      <c r="L45" s="361">
        <v>4.8908146162961801</v>
      </c>
      <c r="M45" s="361">
        <v>4.386630949451634</v>
      </c>
      <c r="N45" s="361">
        <v>3.9225379424010822</v>
      </c>
      <c r="O45" s="361">
        <v>3.5046824871827083</v>
      </c>
      <c r="P45" s="361">
        <v>3.1351874459978664</v>
      </c>
      <c r="Q45" s="361">
        <v>2.8289225733508667</v>
      </c>
      <c r="R45" s="361">
        <v>2.6013081167957628</v>
      </c>
      <c r="S45" s="361">
        <v>2.3989455085704692</v>
      </c>
      <c r="T45" s="361">
        <v>2.2185892822074935</v>
      </c>
      <c r="U45" s="361">
        <v>2.0574437894880022</v>
      </c>
      <c r="V45" s="361">
        <v>1.9130978360685065</v>
      </c>
      <c r="W45" s="361">
        <v>1.7834691608454691</v>
      </c>
      <c r="X45" s="361">
        <v>1.6667572309434309</v>
      </c>
      <c r="Y45" s="361">
        <v>1.5614030679777322</v>
      </c>
      <c r="Z45" s="361">
        <v>1.4660550251435067</v>
      </c>
      <c r="AA45" s="361">
        <v>1.3795396053883331</v>
      </c>
      <c r="AB45" s="361">
        <v>1.3008365539668578</v>
      </c>
      <c r="AC45" s="361">
        <v>1.2290575786409579</v>
      </c>
      <c r="AD45" s="361">
        <v>1.1634281514899332</v>
      </c>
      <c r="AE45" s="361">
        <v>1.1032719308999714</v>
      </c>
      <c r="AF45" s="361">
        <v>1.0479974134463537</v>
      </c>
      <c r="AG45" s="361">
        <v>0.99708648526003385</v>
      </c>
      <c r="AH45" s="361">
        <v>0.95008459291088743</v>
      </c>
      <c r="AI45" s="361">
        <v>0.90659229636813543</v>
      </c>
      <c r="AJ45" s="391">
        <v>0.86625800248702045</v>
      </c>
    </row>
    <row r="46" spans="1:36" x14ac:dyDescent="0.2">
      <c r="A46" s="207"/>
      <c r="B46" s="1075"/>
      <c r="C46" s="432" t="s">
        <v>645</v>
      </c>
      <c r="D46" s="487" t="s">
        <v>646</v>
      </c>
      <c r="E46" s="484" t="s">
        <v>295</v>
      </c>
      <c r="F46" s="488" t="s">
        <v>272</v>
      </c>
      <c r="G46" s="571">
        <v>2</v>
      </c>
      <c r="H46" s="410">
        <v>0</v>
      </c>
      <c r="I46" s="442">
        <v>0</v>
      </c>
      <c r="J46" s="442">
        <v>0</v>
      </c>
      <c r="K46" s="340">
        <v>0</v>
      </c>
      <c r="L46" s="361">
        <v>0</v>
      </c>
      <c r="M46" s="361">
        <v>0</v>
      </c>
      <c r="N46" s="361">
        <v>0</v>
      </c>
      <c r="O46" s="361">
        <v>0</v>
      </c>
      <c r="P46" s="361">
        <v>0</v>
      </c>
      <c r="Q46" s="361">
        <v>0</v>
      </c>
      <c r="R46" s="361">
        <v>0</v>
      </c>
      <c r="S46" s="361">
        <v>0</v>
      </c>
      <c r="T46" s="361">
        <v>0</v>
      </c>
      <c r="U46" s="361">
        <v>0</v>
      </c>
      <c r="V46" s="361">
        <v>0</v>
      </c>
      <c r="W46" s="361">
        <v>0</v>
      </c>
      <c r="X46" s="361">
        <v>0</v>
      </c>
      <c r="Y46" s="361">
        <v>0</v>
      </c>
      <c r="Z46" s="361">
        <v>0</v>
      </c>
      <c r="AA46" s="361">
        <v>0</v>
      </c>
      <c r="AB46" s="361">
        <v>0</v>
      </c>
      <c r="AC46" s="361">
        <v>0</v>
      </c>
      <c r="AD46" s="361">
        <v>0</v>
      </c>
      <c r="AE46" s="361">
        <v>0</v>
      </c>
      <c r="AF46" s="361">
        <v>0</v>
      </c>
      <c r="AG46" s="361">
        <v>0</v>
      </c>
      <c r="AH46" s="361">
        <v>0</v>
      </c>
      <c r="AI46" s="361">
        <v>0</v>
      </c>
      <c r="AJ46" s="391">
        <v>0</v>
      </c>
    </row>
    <row r="47" spans="1:36" x14ac:dyDescent="0.2">
      <c r="A47" s="207"/>
      <c r="B47" s="1075"/>
      <c r="C47" s="432" t="s">
        <v>647</v>
      </c>
      <c r="D47" s="487" t="s">
        <v>297</v>
      </c>
      <c r="E47" s="484" t="s">
        <v>298</v>
      </c>
      <c r="F47" s="488" t="s">
        <v>272</v>
      </c>
      <c r="G47" s="571">
        <v>2</v>
      </c>
      <c r="H47" s="410">
        <v>0</v>
      </c>
      <c r="I47" s="442">
        <v>0</v>
      </c>
      <c r="J47" s="442">
        <v>0</v>
      </c>
      <c r="K47" s="340">
        <v>0</v>
      </c>
      <c r="L47" s="361">
        <v>0</v>
      </c>
      <c r="M47" s="361">
        <v>0</v>
      </c>
      <c r="N47" s="361">
        <v>0</v>
      </c>
      <c r="O47" s="361">
        <v>0</v>
      </c>
      <c r="P47" s="361">
        <v>0</v>
      </c>
      <c r="Q47" s="361">
        <v>0</v>
      </c>
      <c r="R47" s="361">
        <v>0</v>
      </c>
      <c r="S47" s="361">
        <v>0</v>
      </c>
      <c r="T47" s="361">
        <v>0</v>
      </c>
      <c r="U47" s="361">
        <v>0</v>
      </c>
      <c r="V47" s="361">
        <v>0</v>
      </c>
      <c r="W47" s="361">
        <v>0</v>
      </c>
      <c r="X47" s="361">
        <v>0</v>
      </c>
      <c r="Y47" s="361">
        <v>0</v>
      </c>
      <c r="Z47" s="361">
        <v>0</v>
      </c>
      <c r="AA47" s="361">
        <v>0</v>
      </c>
      <c r="AB47" s="361">
        <v>0</v>
      </c>
      <c r="AC47" s="361">
        <v>0</v>
      </c>
      <c r="AD47" s="361">
        <v>0</v>
      </c>
      <c r="AE47" s="361">
        <v>0</v>
      </c>
      <c r="AF47" s="361">
        <v>0</v>
      </c>
      <c r="AG47" s="361">
        <v>0</v>
      </c>
      <c r="AH47" s="361">
        <v>0</v>
      </c>
      <c r="AI47" s="361">
        <v>0</v>
      </c>
      <c r="AJ47" s="391">
        <v>0</v>
      </c>
    </row>
    <row r="48" spans="1:36" x14ac:dyDescent="0.2">
      <c r="A48" s="207"/>
      <c r="B48" s="1075"/>
      <c r="C48" s="432" t="s">
        <v>648</v>
      </c>
      <c r="D48" s="487" t="s">
        <v>300</v>
      </c>
      <c r="E48" s="484" t="s">
        <v>277</v>
      </c>
      <c r="F48" s="488" t="s">
        <v>272</v>
      </c>
      <c r="G48" s="571">
        <v>2</v>
      </c>
      <c r="H48" s="343">
        <v>6.2530000000000001</v>
      </c>
      <c r="I48" s="442">
        <v>6.2530000000000001</v>
      </c>
      <c r="J48" s="442">
        <v>6.2530000000000001</v>
      </c>
      <c r="K48" s="340">
        <v>6.2530000000000001</v>
      </c>
      <c r="L48" s="361">
        <v>6.2530000000000001</v>
      </c>
      <c r="M48" s="361">
        <v>6.2530000000000001</v>
      </c>
      <c r="N48" s="361">
        <v>6.2530000000000001</v>
      </c>
      <c r="O48" s="361">
        <v>6.2530000000000001</v>
      </c>
      <c r="P48" s="361">
        <v>6.2530000000000001</v>
      </c>
      <c r="Q48" s="361">
        <v>6.2530000000000001</v>
      </c>
      <c r="R48" s="361">
        <v>6.2530000000000001</v>
      </c>
      <c r="S48" s="361">
        <v>6.2530000000000001</v>
      </c>
      <c r="T48" s="361">
        <v>6.2530000000000001</v>
      </c>
      <c r="U48" s="361">
        <v>6.2530000000000001</v>
      </c>
      <c r="V48" s="361">
        <v>6.2530000000000001</v>
      </c>
      <c r="W48" s="361">
        <v>6.2530000000000001</v>
      </c>
      <c r="X48" s="361">
        <v>6.2530000000000001</v>
      </c>
      <c r="Y48" s="361">
        <v>6.2530000000000001</v>
      </c>
      <c r="Z48" s="361">
        <v>6.2530000000000001</v>
      </c>
      <c r="AA48" s="361">
        <v>6.2530000000000001</v>
      </c>
      <c r="AB48" s="361">
        <v>6.2530000000000001</v>
      </c>
      <c r="AC48" s="361">
        <v>6.2530000000000001</v>
      </c>
      <c r="AD48" s="361">
        <v>6.2530000000000001</v>
      </c>
      <c r="AE48" s="361">
        <v>6.2530000000000001</v>
      </c>
      <c r="AF48" s="361">
        <v>6.2530000000000001</v>
      </c>
      <c r="AG48" s="361">
        <v>6.2530000000000001</v>
      </c>
      <c r="AH48" s="361">
        <v>6.2530000000000001</v>
      </c>
      <c r="AI48" s="361">
        <v>6.2530000000000001</v>
      </c>
      <c r="AJ48" s="391">
        <v>6.2530000000000001</v>
      </c>
    </row>
    <row r="49" spans="1:36" x14ac:dyDescent="0.2">
      <c r="A49" s="207"/>
      <c r="B49" s="1075"/>
      <c r="C49" s="432" t="s">
        <v>649</v>
      </c>
      <c r="D49" s="487" t="s">
        <v>302</v>
      </c>
      <c r="E49" s="484" t="s">
        <v>303</v>
      </c>
      <c r="F49" s="488" t="s">
        <v>272</v>
      </c>
      <c r="G49" s="571">
        <v>2</v>
      </c>
      <c r="H49" s="343">
        <v>200.63300000000001</v>
      </c>
      <c r="I49" s="442">
        <v>200.63300000000001</v>
      </c>
      <c r="J49" s="442">
        <v>189.36527788785364</v>
      </c>
      <c r="K49" s="340">
        <v>179.12530594156289</v>
      </c>
      <c r="L49" s="361">
        <v>168.34397986909809</v>
      </c>
      <c r="M49" s="361">
        <v>157.66093715366534</v>
      </c>
      <c r="N49" s="361">
        <v>147.42987555315469</v>
      </c>
      <c r="O49" s="361">
        <v>137.89780066210287</v>
      </c>
      <c r="P49" s="361">
        <v>129.84009346719128</v>
      </c>
      <c r="Q49" s="361">
        <v>124.14152241803581</v>
      </c>
      <c r="R49" s="361">
        <v>118.85912788462345</v>
      </c>
      <c r="S49" s="361">
        <v>113.95193654178389</v>
      </c>
      <c r="T49" s="361">
        <v>109.38385813200165</v>
      </c>
      <c r="U49" s="361">
        <v>105.1230322289242</v>
      </c>
      <c r="V49" s="361">
        <v>101.1412689337193</v>
      </c>
      <c r="W49" s="361">
        <v>97.413569307975848</v>
      </c>
      <c r="X49" s="361">
        <v>93.917713575792703</v>
      </c>
      <c r="Y49" s="361">
        <v>90.633906995409234</v>
      </c>
      <c r="Z49" s="361">
        <v>87.544474867389752</v>
      </c>
      <c r="AA49" s="361">
        <v>84.633599461887542</v>
      </c>
      <c r="AB49" s="361">
        <v>81.887092753308735</v>
      </c>
      <c r="AC49" s="361">
        <v>79.292199781184905</v>
      </c>
      <c r="AD49" s="361">
        <v>76.837428239868515</v>
      </c>
      <c r="AE49" s="361">
        <v>74.512400560609109</v>
      </c>
      <c r="AF49" s="361">
        <v>72.30772530750319</v>
      </c>
      <c r="AG49" s="361">
        <v>70.214885180291489</v>
      </c>
      <c r="AH49" s="361">
        <v>68.226139315827083</v>
      </c>
      <c r="AI49" s="361">
        <v>66.334437917805474</v>
      </c>
      <c r="AJ49" s="391">
        <v>64.533347530695607</v>
      </c>
    </row>
    <row r="50" spans="1:36" x14ac:dyDescent="0.2">
      <c r="A50" s="207"/>
      <c r="B50" s="1075"/>
      <c r="C50" s="432" t="s">
        <v>650</v>
      </c>
      <c r="D50" s="487" t="s">
        <v>305</v>
      </c>
      <c r="E50" s="484" t="s">
        <v>277</v>
      </c>
      <c r="F50" s="488" t="s">
        <v>272</v>
      </c>
      <c r="G50" s="571">
        <v>2</v>
      </c>
      <c r="H50" s="343">
        <v>5.5060000000000002</v>
      </c>
      <c r="I50" s="442">
        <v>5.5060000000000002</v>
      </c>
      <c r="J50" s="442">
        <v>5.5060000000000002</v>
      </c>
      <c r="K50" s="340">
        <v>5.5060000000000002</v>
      </c>
      <c r="L50" s="361">
        <v>5.5060000000000002</v>
      </c>
      <c r="M50" s="361">
        <v>5.5060000000000002</v>
      </c>
      <c r="N50" s="361">
        <v>5.5060000000000002</v>
      </c>
      <c r="O50" s="361">
        <v>5.5060000000000002</v>
      </c>
      <c r="P50" s="361">
        <v>5.5060000000000002</v>
      </c>
      <c r="Q50" s="361">
        <v>5.5060000000000002</v>
      </c>
      <c r="R50" s="361">
        <v>5.5060000000000002</v>
      </c>
      <c r="S50" s="361">
        <v>5.5060000000000002</v>
      </c>
      <c r="T50" s="361">
        <v>5.5060000000000002</v>
      </c>
      <c r="U50" s="361">
        <v>5.5060000000000002</v>
      </c>
      <c r="V50" s="361">
        <v>5.5060000000000002</v>
      </c>
      <c r="W50" s="361">
        <v>5.5060000000000002</v>
      </c>
      <c r="X50" s="361">
        <v>5.5060000000000002</v>
      </c>
      <c r="Y50" s="361">
        <v>5.5060000000000002</v>
      </c>
      <c r="Z50" s="361">
        <v>5.5060000000000002</v>
      </c>
      <c r="AA50" s="361">
        <v>5.5060000000000002</v>
      </c>
      <c r="AB50" s="361">
        <v>5.5060000000000002</v>
      </c>
      <c r="AC50" s="361">
        <v>5.5060000000000002</v>
      </c>
      <c r="AD50" s="361">
        <v>5.5060000000000002</v>
      </c>
      <c r="AE50" s="361">
        <v>5.5060000000000002</v>
      </c>
      <c r="AF50" s="361">
        <v>5.5060000000000002</v>
      </c>
      <c r="AG50" s="361">
        <v>5.5060000000000002</v>
      </c>
      <c r="AH50" s="361">
        <v>5.5060000000000002</v>
      </c>
      <c r="AI50" s="361">
        <v>5.5060000000000002</v>
      </c>
      <c r="AJ50" s="391">
        <v>5.5060000000000002</v>
      </c>
    </row>
    <row r="51" spans="1:36" ht="15.75" thickBot="1" x14ac:dyDescent="0.25">
      <c r="A51" s="207"/>
      <c r="B51" s="1076"/>
      <c r="C51" s="503" t="s">
        <v>651</v>
      </c>
      <c r="D51" s="504" t="s">
        <v>307</v>
      </c>
      <c r="E51" s="499" t="s">
        <v>652</v>
      </c>
      <c r="F51" s="506" t="s">
        <v>272</v>
      </c>
      <c r="G51" s="506">
        <v>2</v>
      </c>
      <c r="H51" s="410">
        <f>H38+H39+H40+H41+H48+H49+H50</f>
        <v>611.12999999999988</v>
      </c>
      <c r="I51" s="442">
        <f t="shared" ref="I51:AJ51" si="7">I38+I39+I40+I41+I48+I49+I50</f>
        <v>611.12999999999988</v>
      </c>
      <c r="J51" s="442">
        <f t="shared" si="7"/>
        <v>618.11103846998583</v>
      </c>
      <c r="K51" s="442">
        <f>K38+K39+K40+K41+K48+K49+K50</f>
        <v>625.00774068997168</v>
      </c>
      <c r="L51" s="493">
        <f t="shared" si="7"/>
        <v>631.85390965995759</v>
      </c>
      <c r="M51" s="493">
        <f t="shared" si="7"/>
        <v>638.21694687994341</v>
      </c>
      <c r="N51" s="493">
        <f t="shared" si="7"/>
        <v>644.31263059992932</v>
      </c>
      <c r="O51" s="493">
        <f t="shared" si="7"/>
        <v>650.23918731991523</v>
      </c>
      <c r="P51" s="493">
        <f t="shared" si="7"/>
        <v>655.89379078990123</v>
      </c>
      <c r="Q51" s="493">
        <f t="shared" si="7"/>
        <v>661.58213725988708</v>
      </c>
      <c r="R51" s="493">
        <f t="shared" si="7"/>
        <v>666.70715339653964</v>
      </c>
      <c r="S51" s="493">
        <f t="shared" si="7"/>
        <v>672.04458978319212</v>
      </c>
      <c r="T51" s="493">
        <f t="shared" si="7"/>
        <v>676.5831065808112</v>
      </c>
      <c r="U51" s="493">
        <f t="shared" si="7"/>
        <v>681.01328137843029</v>
      </c>
      <c r="V51" s="493">
        <f t="shared" si="7"/>
        <v>685.40114342604932</v>
      </c>
      <c r="W51" s="493">
        <f t="shared" si="7"/>
        <v>689.65077475938267</v>
      </c>
      <c r="X51" s="493">
        <f t="shared" si="7"/>
        <v>693.67821578716041</v>
      </c>
      <c r="Y51" s="493">
        <f t="shared" si="7"/>
        <v>697.58673906493812</v>
      </c>
      <c r="Z51" s="493">
        <f t="shared" si="7"/>
        <v>701.35231834271599</v>
      </c>
      <c r="AA51" s="493">
        <f t="shared" si="7"/>
        <v>704.97401687049376</v>
      </c>
      <c r="AB51" s="493">
        <f t="shared" si="7"/>
        <v>708.55763089827155</v>
      </c>
      <c r="AC51" s="493">
        <f t="shared" si="7"/>
        <v>712.04166592604929</v>
      </c>
      <c r="AD51" s="493">
        <f t="shared" si="7"/>
        <v>715.29573745382709</v>
      </c>
      <c r="AE51" s="493">
        <f t="shared" si="7"/>
        <v>718.53564543160496</v>
      </c>
      <c r="AF51" s="493">
        <f t="shared" si="7"/>
        <v>721.77546007938281</v>
      </c>
      <c r="AG51" s="493">
        <f t="shared" si="7"/>
        <v>725.01518226416056</v>
      </c>
      <c r="AH51" s="493">
        <f t="shared" si="7"/>
        <v>728.25482611463815</v>
      </c>
      <c r="AI51" s="493">
        <f t="shared" si="7"/>
        <v>731.49442332238607</v>
      </c>
      <c r="AJ51" s="616">
        <f t="shared" si="7"/>
        <v>734.7339857981309</v>
      </c>
    </row>
    <row r="52" spans="1:36" ht="15.75" thickBot="1" x14ac:dyDescent="0.25">
      <c r="A52" s="207"/>
      <c r="B52" s="1064" t="s">
        <v>309</v>
      </c>
      <c r="C52" s="414" t="s">
        <v>653</v>
      </c>
      <c r="D52" s="501" t="s">
        <v>311</v>
      </c>
      <c r="E52" s="484" t="s">
        <v>303</v>
      </c>
      <c r="F52" s="485" t="s">
        <v>272</v>
      </c>
      <c r="G52" s="485">
        <v>2</v>
      </c>
      <c r="H52" s="388">
        <v>19.976293379560758</v>
      </c>
      <c r="I52" s="353">
        <v>19.976293379560758</v>
      </c>
      <c r="J52" s="353">
        <v>20.855250288261431</v>
      </c>
      <c r="K52" s="353">
        <v>21.653773742931904</v>
      </c>
      <c r="L52" s="486">
        <v>22.434064076561313</v>
      </c>
      <c r="M52" s="486">
        <v>23.197759892514071</v>
      </c>
      <c r="N52" s="486">
        <v>23.946021806401465</v>
      </c>
      <c r="O52" s="486">
        <v>24.679370830860691</v>
      </c>
      <c r="P52" s="486">
        <v>25.398211674263031</v>
      </c>
      <c r="Q52" s="486">
        <v>26.102908299644675</v>
      </c>
      <c r="R52" s="486">
        <v>26.793953299933079</v>
      </c>
      <c r="S52" s="486">
        <v>27.469752799250234</v>
      </c>
      <c r="T52" s="486">
        <v>28.130591872734346</v>
      </c>
      <c r="U52" s="486">
        <v>28.774770394096329</v>
      </c>
      <c r="V52" s="486">
        <v>29.402245838433469</v>
      </c>
      <c r="W52" s="486">
        <v>30.013485579153237</v>
      </c>
      <c r="X52" s="486">
        <v>30.60804098894938</v>
      </c>
      <c r="Y52" s="486">
        <v>31.185946673766143</v>
      </c>
      <c r="Z52" s="486">
        <v>31.747929264750802</v>
      </c>
      <c r="AA52" s="486">
        <v>32.294605630173365</v>
      </c>
      <c r="AB52" s="486">
        <v>32.826402968499998</v>
      </c>
      <c r="AC52" s="486">
        <v>33.343733679485133</v>
      </c>
      <c r="AD52" s="486">
        <v>33.846980301940036</v>
      </c>
      <c r="AE52" s="486">
        <v>34.336553912730096</v>
      </c>
      <c r="AF52" s="486">
        <v>34.813055883981534</v>
      </c>
      <c r="AG52" s="486">
        <v>35.277061131103238</v>
      </c>
      <c r="AH52" s="486">
        <v>35.729119276808554</v>
      </c>
      <c r="AI52" s="486">
        <v>36.169755763921948</v>
      </c>
      <c r="AJ52" s="477">
        <v>36.599472919224006</v>
      </c>
    </row>
    <row r="53" spans="1:36" ht="15.75" thickBot="1" x14ac:dyDescent="0.25">
      <c r="A53" s="207"/>
      <c r="B53" s="1075"/>
      <c r="C53" s="432" t="s">
        <v>654</v>
      </c>
      <c r="D53" s="502" t="s">
        <v>313</v>
      </c>
      <c r="E53" s="484" t="s">
        <v>303</v>
      </c>
      <c r="F53" s="488" t="s">
        <v>272</v>
      </c>
      <c r="G53" s="485">
        <v>2</v>
      </c>
      <c r="H53" s="339">
        <v>19.976293379560758</v>
      </c>
      <c r="I53" s="442">
        <v>19.976293379560758</v>
      </c>
      <c r="J53" s="442">
        <v>18.148260333419813</v>
      </c>
      <c r="K53" s="442">
        <v>17.73387121885024</v>
      </c>
      <c r="L53" s="380">
        <v>17.356723089835427</v>
      </c>
      <c r="M53" s="380">
        <v>17.005952588349871</v>
      </c>
      <c r="N53" s="380">
        <v>16.667023283164266</v>
      </c>
      <c r="O53" s="380">
        <v>16.337291895507704</v>
      </c>
      <c r="P53" s="380">
        <v>16.015832395037386</v>
      </c>
      <c r="Q53" s="380">
        <v>15.70556818837283</v>
      </c>
      <c r="R53" s="380">
        <v>15.3590795299353</v>
      </c>
      <c r="S53" s="380">
        <v>15.01906985191162</v>
      </c>
      <c r="T53" s="380">
        <v>14.640420940045072</v>
      </c>
      <c r="U53" s="380">
        <v>14.260805553116818</v>
      </c>
      <c r="V53" s="380">
        <v>13.891812289085596</v>
      </c>
      <c r="W53" s="380">
        <v>13.512622949912359</v>
      </c>
      <c r="X53" s="380">
        <v>13.134220109471915</v>
      </c>
      <c r="Y53" s="380">
        <v>12.772331613287729</v>
      </c>
      <c r="Z53" s="380">
        <v>12.424462850512818</v>
      </c>
      <c r="AA53" s="380">
        <v>12.086303143787163</v>
      </c>
      <c r="AB53" s="380">
        <v>11.757516158753013</v>
      </c>
      <c r="AC53" s="380">
        <v>11.437423237611362</v>
      </c>
      <c r="AD53" s="380">
        <v>11.126672972501368</v>
      </c>
      <c r="AE53" s="380">
        <v>10.829590255714493</v>
      </c>
      <c r="AF53" s="380">
        <v>10.545573798220502</v>
      </c>
      <c r="AG53" s="380">
        <v>10.274048766029836</v>
      </c>
      <c r="AH53" s="380">
        <v>10.014465616213435</v>
      </c>
      <c r="AI53" s="380">
        <v>9.7662989841376842</v>
      </c>
      <c r="AJ53" s="391">
        <v>9.5290466196587502</v>
      </c>
    </row>
    <row r="54" spans="1:36" ht="15.75" thickBot="1" x14ac:dyDescent="0.25">
      <c r="A54" s="178"/>
      <c r="B54" s="1075"/>
      <c r="C54" s="432" t="s">
        <v>655</v>
      </c>
      <c r="D54" s="502" t="s">
        <v>315</v>
      </c>
      <c r="E54" s="484" t="s">
        <v>303</v>
      </c>
      <c r="F54" s="488" t="s">
        <v>272</v>
      </c>
      <c r="G54" s="485">
        <v>2</v>
      </c>
      <c r="H54" s="339">
        <v>745.83590640523403</v>
      </c>
      <c r="I54" s="340">
        <v>745.83590640523403</v>
      </c>
      <c r="J54" s="340">
        <v>784.3359356251367</v>
      </c>
      <c r="K54" s="442">
        <v>820.41939426179408</v>
      </c>
      <c r="L54" s="380">
        <v>857.20819711311651</v>
      </c>
      <c r="M54" s="380">
        <v>893.11610813056222</v>
      </c>
      <c r="N54" s="380">
        <v>927.5436702737145</v>
      </c>
      <c r="O54" s="380">
        <v>960.1304603434736</v>
      </c>
      <c r="P54" s="380">
        <v>989.40573973631592</v>
      </c>
      <c r="Q54" s="380">
        <v>1014.0292852310096</v>
      </c>
      <c r="R54" s="380">
        <v>1036.3621494642994</v>
      </c>
      <c r="S54" s="380">
        <v>1057.7492182972087</v>
      </c>
      <c r="T54" s="380">
        <v>1076.8152182319875</v>
      </c>
      <c r="U54" s="380">
        <v>1094.7316126728733</v>
      </c>
      <c r="V54" s="380">
        <v>1111.8282936599242</v>
      </c>
      <c r="W54" s="380">
        <v>1127.699741642735</v>
      </c>
      <c r="X54" s="380">
        <v>1142.5715962233476</v>
      </c>
      <c r="Y54" s="380">
        <v>1156.8689094680408</v>
      </c>
      <c r="Z54" s="380">
        <v>1170.5907450875916</v>
      </c>
      <c r="AA54" s="380">
        <v>1183.7001932260669</v>
      </c>
      <c r="AB54" s="380">
        <v>1196.2779661516079</v>
      </c>
      <c r="AC54" s="380">
        <v>1208.3240124675726</v>
      </c>
      <c r="AD54" s="380">
        <v>1219.8402231048358</v>
      </c>
      <c r="AE54" s="380">
        <v>1231.0377049459478</v>
      </c>
      <c r="AF54" s="380">
        <v>1241.9438519386263</v>
      </c>
      <c r="AG54" s="380">
        <v>1252.5786849650246</v>
      </c>
      <c r="AH54" s="380">
        <v>1262.9604040791799</v>
      </c>
      <c r="AI54" s="380">
        <v>1273.1055897792694</v>
      </c>
      <c r="AJ54" s="426">
        <v>1283.0293665139488</v>
      </c>
    </row>
    <row r="55" spans="1:36" x14ac:dyDescent="0.2">
      <c r="A55" s="178"/>
      <c r="B55" s="1075"/>
      <c r="C55" s="432" t="s">
        <v>656</v>
      </c>
      <c r="D55" s="487" t="s">
        <v>317</v>
      </c>
      <c r="E55" s="484" t="s">
        <v>303</v>
      </c>
      <c r="F55" s="488" t="s">
        <v>272</v>
      </c>
      <c r="G55" s="485">
        <v>2</v>
      </c>
      <c r="H55" s="410">
        <v>546.33308976567014</v>
      </c>
      <c r="I55" s="442">
        <v>546.33308976567014</v>
      </c>
      <c r="J55" s="442">
        <v>517.60241169077676</v>
      </c>
      <c r="K55" s="340">
        <v>491.55878404889393</v>
      </c>
      <c r="L55" s="380">
        <v>465.30660648373532</v>
      </c>
      <c r="M55" s="380">
        <v>440.19101455348346</v>
      </c>
      <c r="N55" s="380">
        <v>416.46187164287926</v>
      </c>
      <c r="O55" s="380">
        <v>394.42413287362467</v>
      </c>
      <c r="P55" s="380">
        <v>375.53491144807083</v>
      </c>
      <c r="Q55" s="380">
        <v>361.22035010131879</v>
      </c>
      <c r="R55" s="380">
        <v>347.89289642167591</v>
      </c>
      <c r="S55" s="380">
        <v>335.28211417295961</v>
      </c>
      <c r="T55" s="380">
        <v>323.59150673833119</v>
      </c>
      <c r="U55" s="380">
        <v>312.58980041532004</v>
      </c>
      <c r="V55" s="380">
        <v>302.24887421122276</v>
      </c>
      <c r="W55" s="380">
        <v>292.44235344419963</v>
      </c>
      <c r="X55" s="380">
        <v>283.21991636906023</v>
      </c>
      <c r="Y55" s="380">
        <v>274.56848228546392</v>
      </c>
      <c r="Z55" s="380">
        <v>266.44277912391249</v>
      </c>
      <c r="AA55" s="380">
        <v>258.78317442397065</v>
      </c>
      <c r="AB55" s="380">
        <v>251.51133076451038</v>
      </c>
      <c r="AC55" s="380">
        <v>244.62034055546064</v>
      </c>
      <c r="AD55" s="380">
        <v>238.13526276183825</v>
      </c>
      <c r="AE55" s="380">
        <v>231.9687709731104</v>
      </c>
      <c r="AF55" s="380">
        <v>226.09347341337138</v>
      </c>
      <c r="AG55" s="380">
        <v>220.48935132845736</v>
      </c>
      <c r="AH55" s="380">
        <v>215.13820674960243</v>
      </c>
      <c r="AI55" s="380">
        <v>210.02346122224299</v>
      </c>
      <c r="AJ55" s="426">
        <v>205.12999230071841</v>
      </c>
    </row>
    <row r="56" spans="1:36" ht="15.75" thickBot="1" x14ac:dyDescent="0.25">
      <c r="A56" s="178"/>
      <c r="B56" s="1076"/>
      <c r="C56" s="497" t="s">
        <v>657</v>
      </c>
      <c r="D56" s="498" t="s">
        <v>319</v>
      </c>
      <c r="E56" s="499" t="s">
        <v>658</v>
      </c>
      <c r="F56" s="572" t="s">
        <v>272</v>
      </c>
      <c r="G56" s="521">
        <v>2</v>
      </c>
      <c r="H56" s="289">
        <f t="shared" ref="H56:AJ56" si="8">H54+H55+H52+H53</f>
        <v>1332.1215829300256</v>
      </c>
      <c r="I56" s="347">
        <f>I54+I55+I52+I53</f>
        <v>1332.1215829300256</v>
      </c>
      <c r="J56" s="347">
        <f t="shared" si="8"/>
        <v>1340.9418579375947</v>
      </c>
      <c r="K56" s="347">
        <f t="shared" si="8"/>
        <v>1351.3658232724702</v>
      </c>
      <c r="L56" s="348">
        <f t="shared" si="8"/>
        <v>1362.3055907632486</v>
      </c>
      <c r="M56" s="348">
        <f t="shared" si="8"/>
        <v>1373.5108351649096</v>
      </c>
      <c r="N56" s="348">
        <f t="shared" si="8"/>
        <v>1384.6185870061595</v>
      </c>
      <c r="O56" s="348">
        <f t="shared" si="8"/>
        <v>1395.5712559434667</v>
      </c>
      <c r="P56" s="348">
        <f t="shared" si="8"/>
        <v>1406.3546952536872</v>
      </c>
      <c r="Q56" s="348">
        <f t="shared" si="8"/>
        <v>1417.0581118203459</v>
      </c>
      <c r="R56" s="348">
        <f t="shared" si="8"/>
        <v>1426.4080787158437</v>
      </c>
      <c r="S56" s="348">
        <f t="shared" si="8"/>
        <v>1435.5201551213302</v>
      </c>
      <c r="T56" s="348">
        <f t="shared" si="8"/>
        <v>1443.1777377830981</v>
      </c>
      <c r="U56" s="348">
        <f t="shared" si="8"/>
        <v>1450.3569890354065</v>
      </c>
      <c r="V56" s="348">
        <f t="shared" si="8"/>
        <v>1457.371225998666</v>
      </c>
      <c r="W56" s="348">
        <f t="shared" si="8"/>
        <v>1463.6682036160003</v>
      </c>
      <c r="X56" s="348">
        <f t="shared" si="8"/>
        <v>1469.5337736908291</v>
      </c>
      <c r="Y56" s="348">
        <f t="shared" si="8"/>
        <v>1475.3956700405586</v>
      </c>
      <c r="Z56" s="348">
        <f t="shared" si="8"/>
        <v>1481.2059163267677</v>
      </c>
      <c r="AA56" s="348">
        <f t="shared" si="8"/>
        <v>1486.864276423998</v>
      </c>
      <c r="AB56" s="348">
        <f t="shared" si="8"/>
        <v>1492.3732160433713</v>
      </c>
      <c r="AC56" s="348">
        <f t="shared" si="8"/>
        <v>1497.7255099401298</v>
      </c>
      <c r="AD56" s="348">
        <f t="shared" si="8"/>
        <v>1502.9491391411154</v>
      </c>
      <c r="AE56" s="348">
        <f t="shared" si="8"/>
        <v>1508.1726200875028</v>
      </c>
      <c r="AF56" s="348">
        <f t="shared" si="8"/>
        <v>1513.3959550341997</v>
      </c>
      <c r="AG56" s="348">
        <f t="shared" si="8"/>
        <v>1518.6191461906151</v>
      </c>
      <c r="AH56" s="348">
        <f t="shared" si="8"/>
        <v>1523.8421957218043</v>
      </c>
      <c r="AI56" s="348">
        <f t="shared" si="8"/>
        <v>1529.065105749572</v>
      </c>
      <c r="AJ56" s="384">
        <f t="shared" si="8"/>
        <v>1534.28787835355</v>
      </c>
    </row>
    <row r="57" spans="1:36" ht="25.5" x14ac:dyDescent="0.2">
      <c r="A57" s="178"/>
      <c r="B57" s="1072" t="s">
        <v>321</v>
      </c>
      <c r="C57" s="573" t="s">
        <v>659</v>
      </c>
      <c r="D57" s="574" t="s">
        <v>323</v>
      </c>
      <c r="E57" s="575" t="s">
        <v>660</v>
      </c>
      <c r="F57" s="523" t="s">
        <v>325</v>
      </c>
      <c r="G57" s="576">
        <v>1</v>
      </c>
      <c r="H57" s="547">
        <f>H54/H41</f>
        <v>2.1177570301867616</v>
      </c>
      <c r="I57" s="577">
        <f t="shared" ref="I57:AJ57" si="9">I54/I41</f>
        <v>2.1177570301867616</v>
      </c>
      <c r="J57" s="577">
        <f t="shared" si="9"/>
        <v>2.1165148916154899</v>
      </c>
      <c r="K57" s="577">
        <f t="shared" si="9"/>
        <v>2.1152250525856933</v>
      </c>
      <c r="L57" s="578">
        <f t="shared" si="9"/>
        <v>2.1132261362035778</v>
      </c>
      <c r="M57" s="578">
        <f t="shared" si="9"/>
        <v>2.1122150117472303</v>
      </c>
      <c r="N57" s="578">
        <f t="shared" si="9"/>
        <v>2.111370249332412</v>
      </c>
      <c r="O57" s="578">
        <f t="shared" si="9"/>
        <v>2.1105677780538361</v>
      </c>
      <c r="P57" s="578">
        <f t="shared" si="9"/>
        <v>2.1106140374249089</v>
      </c>
      <c r="Q57" s="578">
        <f t="shared" si="9"/>
        <v>2.1111914079332395</v>
      </c>
      <c r="R57" s="578">
        <f t="shared" si="9"/>
        <v>2.1112889960035437</v>
      </c>
      <c r="S57" s="578">
        <f t="shared" si="9"/>
        <v>2.1101813052937151</v>
      </c>
      <c r="T57" s="578">
        <f t="shared" si="9"/>
        <v>2.1092737059717575</v>
      </c>
      <c r="U57" s="578">
        <f t="shared" si="9"/>
        <v>2.1078720682263183</v>
      </c>
      <c r="V57" s="578">
        <f t="shared" si="9"/>
        <v>2.1062469538780446</v>
      </c>
      <c r="W57" s="578">
        <f t="shared" si="9"/>
        <v>2.1039279615706845</v>
      </c>
      <c r="X57" s="578">
        <f t="shared" si="9"/>
        <v>2.1015947972787639</v>
      </c>
      <c r="Y57" s="578">
        <f t="shared" si="9"/>
        <v>2.0995448270932053</v>
      </c>
      <c r="Z57" s="578">
        <f t="shared" si="9"/>
        <v>2.0977854272522518</v>
      </c>
      <c r="AA57" s="578">
        <f t="shared" si="9"/>
        <v>2.0961820285741952</v>
      </c>
      <c r="AB57" s="578">
        <f t="shared" si="9"/>
        <v>2.0944277171241192</v>
      </c>
      <c r="AC57" s="578">
        <f t="shared" si="9"/>
        <v>2.0927022727395257</v>
      </c>
      <c r="AD57" s="578">
        <f t="shared" si="9"/>
        <v>2.0914320187856936</v>
      </c>
      <c r="AE57" s="578">
        <f t="shared" si="9"/>
        <v>2.0901565708328382</v>
      </c>
      <c r="AF57" s="578">
        <f t="shared" si="9"/>
        <v>2.088838798753057</v>
      </c>
      <c r="AG57" s="578">
        <f t="shared" si="9"/>
        <v>2.0874828245021892</v>
      </c>
      <c r="AH57" s="578">
        <f t="shared" si="9"/>
        <v>2.0860922741202503</v>
      </c>
      <c r="AI57" s="578">
        <f t="shared" si="9"/>
        <v>2.0846703260787716</v>
      </c>
      <c r="AJ57" s="579">
        <f t="shared" si="9"/>
        <v>2.0832198712792191</v>
      </c>
    </row>
    <row r="58" spans="1:36" ht="15.75" thickBot="1" x14ac:dyDescent="0.25">
      <c r="A58" s="178"/>
      <c r="B58" s="1067"/>
      <c r="C58" s="497" t="s">
        <v>661</v>
      </c>
      <c r="D58" s="519" t="s">
        <v>327</v>
      </c>
      <c r="E58" s="499" t="s">
        <v>328</v>
      </c>
      <c r="F58" s="520" t="s">
        <v>325</v>
      </c>
      <c r="G58" s="521">
        <v>1</v>
      </c>
      <c r="H58" s="289">
        <f>H55/H49</f>
        <v>2.7230470050573441</v>
      </c>
      <c r="I58" s="347">
        <f t="shared" ref="I58:AJ58" si="10">I55/I49</f>
        <v>2.7230470050573441</v>
      </c>
      <c r="J58" s="347">
        <f t="shared" si="10"/>
        <v>2.7333543797681457</v>
      </c>
      <c r="K58" s="347">
        <f t="shared" si="10"/>
        <v>2.744217415094091</v>
      </c>
      <c r="L58" s="348">
        <f>L55/L49</f>
        <v>2.7640228468255961</v>
      </c>
      <c r="M58" s="348">
        <f t="shared" si="10"/>
        <v>2.7920106432226022</v>
      </c>
      <c r="N58" s="348">
        <f t="shared" si="10"/>
        <v>2.8248132888963009</v>
      </c>
      <c r="O58" s="348">
        <f t="shared" si="10"/>
        <v>2.8602641302459908</v>
      </c>
      <c r="P58" s="348">
        <f t="shared" si="10"/>
        <v>2.8922877473356339</v>
      </c>
      <c r="Q58" s="348">
        <f t="shared" si="10"/>
        <v>2.9097464173585741</v>
      </c>
      <c r="R58" s="348">
        <f t="shared" si="10"/>
        <v>2.9269346209520868</v>
      </c>
      <c r="S58" s="348">
        <f t="shared" si="10"/>
        <v>2.9423116828735805</v>
      </c>
      <c r="T58" s="348">
        <f t="shared" si="10"/>
        <v>2.958311329152691</v>
      </c>
      <c r="U58" s="348">
        <f t="shared" si="10"/>
        <v>2.9735614906407934</v>
      </c>
      <c r="V58" s="348">
        <f t="shared" si="10"/>
        <v>2.9883832524317535</v>
      </c>
      <c r="W58" s="348">
        <f t="shared" si="10"/>
        <v>3.0020699941671838</v>
      </c>
      <c r="X58" s="348">
        <f t="shared" si="10"/>
        <v>3.0156176676990589</v>
      </c>
      <c r="Y58" s="348">
        <f t="shared" si="10"/>
        <v>3.0294234397218616</v>
      </c>
      <c r="Z58" s="348">
        <f t="shared" si="10"/>
        <v>3.0435133630935995</v>
      </c>
      <c r="AA58" s="348">
        <f t="shared" si="10"/>
        <v>3.0576883893554201</v>
      </c>
      <c r="AB58" s="348">
        <f t="shared" si="10"/>
        <v>3.0714404713598507</v>
      </c>
      <c r="AC58" s="348">
        <f t="shared" si="10"/>
        <v>3.0850492385192489</v>
      </c>
      <c r="AD58" s="348">
        <f t="shared" si="10"/>
        <v>3.0992091773092088</v>
      </c>
      <c r="AE58" s="348">
        <f t="shared" si="10"/>
        <v>3.1131565917598474</v>
      </c>
      <c r="AF58" s="348">
        <f t="shared" si="10"/>
        <v>3.1268232052918727</v>
      </c>
      <c r="AG58" s="348">
        <f t="shared" si="10"/>
        <v>3.1402081020613304</v>
      </c>
      <c r="AH58" s="348">
        <f t="shared" si="10"/>
        <v>3.1533105772510672</v>
      </c>
      <c r="AI58" s="348">
        <f t="shared" si="10"/>
        <v>3.1661301100113572</v>
      </c>
      <c r="AJ58" s="384">
        <f t="shared" si="10"/>
        <v>3.1786665367567877</v>
      </c>
    </row>
    <row r="59" spans="1:36" x14ac:dyDescent="0.2">
      <c r="A59" s="178"/>
      <c r="B59" s="1072" t="s">
        <v>329</v>
      </c>
      <c r="C59" s="580" t="s">
        <v>662</v>
      </c>
      <c r="D59" s="581" t="s">
        <v>331</v>
      </c>
      <c r="E59" s="522" t="s">
        <v>663</v>
      </c>
      <c r="F59" s="512" t="s">
        <v>208</v>
      </c>
      <c r="G59" s="523">
        <v>0</v>
      </c>
      <c r="H59" s="524">
        <f>H41/(H41+H49)</f>
        <v>0.6370702676302199</v>
      </c>
      <c r="I59" s="525">
        <f t="shared" ref="I59:AJ59" si="11">I41/(I41+I49)</f>
        <v>0.6370702676302199</v>
      </c>
      <c r="J59" s="525">
        <f t="shared" si="11"/>
        <v>0.6618140568960228</v>
      </c>
      <c r="K59" s="525">
        <f t="shared" si="11"/>
        <v>0.68407632696010312</v>
      </c>
      <c r="L59" s="526">
        <f t="shared" si="11"/>
        <v>0.70670941327892234</v>
      </c>
      <c r="M59" s="526">
        <f t="shared" si="11"/>
        <v>0.7284025155110081</v>
      </c>
      <c r="N59" s="526">
        <f t="shared" si="11"/>
        <v>0.74872994559176131</v>
      </c>
      <c r="O59" s="526">
        <f t="shared" si="11"/>
        <v>0.76738418430445565</v>
      </c>
      <c r="P59" s="526">
        <f t="shared" si="11"/>
        <v>0.78309965262415071</v>
      </c>
      <c r="Q59" s="526">
        <f t="shared" si="11"/>
        <v>0.79462168296384128</v>
      </c>
      <c r="R59" s="526">
        <f t="shared" si="11"/>
        <v>0.80506145714349464</v>
      </c>
      <c r="S59" s="526">
        <f t="shared" si="11"/>
        <v>0.81477609122891648</v>
      </c>
      <c r="T59" s="526">
        <f t="shared" si="11"/>
        <v>0.82354554958857262</v>
      </c>
      <c r="U59" s="526">
        <f t="shared" si="11"/>
        <v>0.83166226942722521</v>
      </c>
      <c r="V59" s="526">
        <f t="shared" si="11"/>
        <v>0.83920640155659088</v>
      </c>
      <c r="W59" s="526">
        <f t="shared" si="11"/>
        <v>0.84620793314263798</v>
      </c>
      <c r="X59" s="526">
        <f t="shared" si="11"/>
        <v>0.85269809454834689</v>
      </c>
      <c r="Y59" s="526">
        <f t="shared" si="11"/>
        <v>0.85874720774723345</v>
      </c>
      <c r="Z59" s="526">
        <f t="shared" si="11"/>
        <v>0.86438926100651281</v>
      </c>
      <c r="AA59" s="526">
        <f t="shared" si="11"/>
        <v>0.86965951321448332</v>
      </c>
      <c r="AB59" s="526">
        <f t="shared" si="11"/>
        <v>0.87460993391019848</v>
      </c>
      <c r="AC59" s="526">
        <f t="shared" si="11"/>
        <v>0.87925495178935864</v>
      </c>
      <c r="AD59" s="526">
        <f t="shared" si="11"/>
        <v>0.88359612782035535</v>
      </c>
      <c r="AE59" s="526">
        <f t="shared" si="11"/>
        <v>0.88769483895746826</v>
      </c>
      <c r="AF59" s="526">
        <f t="shared" si="11"/>
        <v>0.89157141301496234</v>
      </c>
      <c r="AG59" s="526">
        <f t="shared" si="11"/>
        <v>0.8952419278466438</v>
      </c>
      <c r="AH59" s="526">
        <f t="shared" si="11"/>
        <v>0.8987209870768037</v>
      </c>
      <c r="AI59" s="526">
        <f t="shared" si="11"/>
        <v>0.90202188340244849</v>
      </c>
      <c r="AJ59" s="582">
        <f t="shared" si="11"/>
        <v>0.90515673549516062</v>
      </c>
    </row>
    <row r="60" spans="1:36" ht="15.75" thickBot="1" x14ac:dyDescent="0.25">
      <c r="A60" s="178"/>
      <c r="B60" s="1067"/>
      <c r="C60" s="497" t="s">
        <v>664</v>
      </c>
      <c r="D60" s="519" t="s">
        <v>334</v>
      </c>
      <c r="E60" s="499" t="s">
        <v>665</v>
      </c>
      <c r="F60" s="521" t="s">
        <v>208</v>
      </c>
      <c r="G60" s="520">
        <v>0</v>
      </c>
      <c r="H60" s="529">
        <f>H41/(H41+H48+H50+H49)</f>
        <v>0.62380130859727867</v>
      </c>
      <c r="I60" s="583">
        <f t="shared" ref="I60:AJ60" si="12">I41/(I41+I48+I50+I49)</f>
        <v>0.62380130859727867</v>
      </c>
      <c r="J60" s="583">
        <f t="shared" si="12"/>
        <v>0.6482016253600934</v>
      </c>
      <c r="K60" s="583">
        <f t="shared" si="12"/>
        <v>0.67017727079830169</v>
      </c>
      <c r="L60" s="531">
        <f t="shared" si="12"/>
        <v>0.6925219590513968</v>
      </c>
      <c r="M60" s="531">
        <f t="shared" si="12"/>
        <v>0.7139403294303136</v>
      </c>
      <c r="N60" s="531">
        <f t="shared" si="12"/>
        <v>0.73401925444522009</v>
      </c>
      <c r="O60" s="531">
        <f t="shared" si="12"/>
        <v>0.75245848008375127</v>
      </c>
      <c r="P60" s="531">
        <f t="shared" si="12"/>
        <v>0.76801308520241274</v>
      </c>
      <c r="Q60" s="531">
        <f t="shared" si="12"/>
        <v>0.77945813915375339</v>
      </c>
      <c r="R60" s="531">
        <f t="shared" si="12"/>
        <v>0.78982904551980115</v>
      </c>
      <c r="S60" s="531">
        <f t="shared" si="12"/>
        <v>0.79949475456490904</v>
      </c>
      <c r="T60" s="531">
        <f t="shared" si="12"/>
        <v>0.80821434345972398</v>
      </c>
      <c r="U60" s="531">
        <f t="shared" si="12"/>
        <v>0.81629137336854862</v>
      </c>
      <c r="V60" s="531">
        <f t="shared" si="12"/>
        <v>0.82380587285334417</v>
      </c>
      <c r="W60" s="531">
        <f t="shared" si="12"/>
        <v>0.83078477204391665</v>
      </c>
      <c r="X60" s="531">
        <f t="shared" si="12"/>
        <v>0.83725658284879811</v>
      </c>
      <c r="Y60" s="531">
        <f t="shared" si="12"/>
        <v>0.84329270368589593</v>
      </c>
      <c r="Z60" s="531">
        <f t="shared" si="12"/>
        <v>0.84892584335986454</v>
      </c>
      <c r="AA60" s="531">
        <f t="shared" si="12"/>
        <v>0.85419053345251617</v>
      </c>
      <c r="AB60" s="531">
        <f t="shared" si="12"/>
        <v>0.85914022568173121</v>
      </c>
      <c r="AC60" s="531">
        <f t="shared" si="12"/>
        <v>0.86378759107284897</v>
      </c>
      <c r="AD60" s="531">
        <f t="shared" si="12"/>
        <v>0.86813111377364494</v>
      </c>
      <c r="AE60" s="531">
        <f t="shared" si="12"/>
        <v>0.87223604600777482</v>
      </c>
      <c r="AF60" s="531">
        <f t="shared" si="12"/>
        <v>0.87612262601907842</v>
      </c>
      <c r="AG60" s="531">
        <f t="shared" si="12"/>
        <v>0.87980659807266293</v>
      </c>
      <c r="AH60" s="531">
        <f t="shared" si="12"/>
        <v>0.88330226439329262</v>
      </c>
      <c r="AI60" s="531">
        <f t="shared" si="12"/>
        <v>0.88662264498193832</v>
      </c>
      <c r="AJ60" s="532">
        <f t="shared" si="12"/>
        <v>0.88977961065614264</v>
      </c>
    </row>
    <row r="61" spans="1:36" x14ac:dyDescent="0.2">
      <c r="A61" s="324"/>
      <c r="B61" s="325"/>
      <c r="C61" s="154"/>
      <c r="D61" s="154"/>
      <c r="E61" s="326"/>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row>
    <row r="62" spans="1:36" x14ac:dyDescent="0.2">
      <c r="A62" s="209"/>
      <c r="B62" s="209"/>
      <c r="C62" s="209"/>
      <c r="D62" s="144" t="str">
        <f>'TITLE PAGE'!B9</f>
        <v>Company:</v>
      </c>
      <c r="E62" s="146" t="str">
        <f>'TITLE PAGE'!D9</f>
        <v>Wessex Water</v>
      </c>
      <c r="F62" s="209"/>
      <c r="G62" s="209"/>
      <c r="H62" s="213"/>
      <c r="I62" s="1009"/>
      <c r="J62" s="1010"/>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row>
    <row r="63" spans="1:36" x14ac:dyDescent="0.2">
      <c r="A63" s="209"/>
      <c r="B63" s="209"/>
      <c r="C63" s="209"/>
      <c r="D63" s="147" t="str">
        <f>'TITLE PAGE'!B10</f>
        <v>Resource Zone Name:</v>
      </c>
      <c r="E63" s="148" t="str">
        <f>'TITLE PAGE'!D10</f>
        <v>Supply Area</v>
      </c>
      <c r="F63" s="209"/>
      <c r="G63" s="209"/>
      <c r="H63" s="213"/>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row>
    <row r="64" spans="1:36" ht="18" x14ac:dyDescent="0.25">
      <c r="A64" s="209"/>
      <c r="B64" s="209"/>
      <c r="C64" s="209"/>
      <c r="D64" s="147" t="str">
        <f>'TITLE PAGE'!B11</f>
        <v>Resource Zone Number:</v>
      </c>
      <c r="E64" s="149">
        <f>'TITLE PAGE'!D11</f>
        <v>1</v>
      </c>
      <c r="F64" s="209"/>
      <c r="G64" s="209"/>
      <c r="H64" s="213"/>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row>
    <row r="65" spans="1:36" ht="18" x14ac:dyDescent="0.25">
      <c r="A65" s="209"/>
      <c r="B65" s="209"/>
      <c r="C65" s="209"/>
      <c r="D65" s="147" t="str">
        <f>'TITLE PAGE'!B12</f>
        <v xml:space="preserve">Planning Scenario Name:                                                                     </v>
      </c>
      <c r="E65" s="148" t="str">
        <f>'TITLE PAGE'!D12</f>
        <v>Dry Year Annual Average</v>
      </c>
      <c r="F65" s="209"/>
      <c r="G65" s="209"/>
      <c r="H65" s="209"/>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row>
    <row r="66" spans="1:36" ht="18" x14ac:dyDescent="0.25">
      <c r="A66" s="209"/>
      <c r="B66" s="209"/>
      <c r="C66" s="209"/>
      <c r="D66" s="150" t="str">
        <f>'TITLE PAGE'!B13</f>
        <v xml:space="preserve">Chosen Level of Service:  </v>
      </c>
      <c r="E66" s="152" t="str">
        <f>'TITLE PAGE'!D13</f>
        <v>Company</v>
      </c>
      <c r="F66" s="209"/>
      <c r="G66" s="209"/>
      <c r="H66" s="209"/>
      <c r="I66" s="1007"/>
      <c r="J66" s="1007"/>
      <c r="K66" s="1007"/>
      <c r="L66" s="1007"/>
      <c r="M66" s="1007"/>
      <c r="N66" s="1007"/>
      <c r="O66" s="1007"/>
      <c r="P66" s="1007"/>
      <c r="Q66" s="1007"/>
      <c r="R66" s="1007"/>
      <c r="S66" s="1007"/>
      <c r="T66" s="1007"/>
      <c r="U66" s="1007"/>
      <c r="V66" s="1007"/>
      <c r="W66" s="1007"/>
      <c r="X66" s="1007"/>
      <c r="Y66" s="1007"/>
      <c r="Z66" s="1007"/>
      <c r="AA66" s="1007"/>
      <c r="AB66" s="1007"/>
      <c r="AC66" s="1007"/>
      <c r="AD66" s="1007"/>
      <c r="AE66" s="1007"/>
      <c r="AF66" s="1007"/>
      <c r="AG66" s="1007"/>
      <c r="AH66" s="1007"/>
      <c r="AI66" s="1007"/>
      <c r="AJ66" s="1007"/>
    </row>
    <row r="67" spans="1:36" x14ac:dyDescent="0.2">
      <c r="A67" s="209"/>
      <c r="B67" s="209"/>
      <c r="C67" s="209"/>
      <c r="D67" s="209"/>
      <c r="E67" s="327"/>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row>
  </sheetData>
  <mergeCells count="7">
    <mergeCell ref="B59:B60"/>
    <mergeCell ref="B3:B12"/>
    <mergeCell ref="B13:B29"/>
    <mergeCell ref="B30:B37"/>
    <mergeCell ref="B38:B51"/>
    <mergeCell ref="B52:B56"/>
    <mergeCell ref="B57:B58"/>
  </mergeCells>
  <conditionalFormatting sqref="H58:AJ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19"/>
  <sheetViews>
    <sheetView topLeftCell="D1" zoomScale="80" zoomScaleNormal="80" workbookViewId="0">
      <pane xSplit="1" ySplit="2" topLeftCell="E3" activePane="bottomRight" state="frozen"/>
      <selection activeCell="D1" sqref="D1"/>
      <selection pane="topRight" activeCell="E1" sqref="E1"/>
      <selection pane="bottomLeft" activeCell="D3" sqref="D3"/>
      <selection pane="bottomRight" activeCell="AG15" sqref="AG15"/>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65"/>
      <c r="B1" s="157"/>
      <c r="C1" s="158" t="s">
        <v>666</v>
      </c>
      <c r="D1" s="194"/>
      <c r="E1" s="261"/>
      <c r="F1" s="161"/>
      <c r="G1" s="161"/>
      <c r="H1" s="161"/>
      <c r="I1" s="161"/>
      <c r="J1" s="162"/>
      <c r="K1" s="162"/>
      <c r="L1" s="262"/>
      <c r="M1" s="162"/>
      <c r="N1" s="162"/>
      <c r="O1" s="162"/>
      <c r="P1" s="163"/>
      <c r="Q1" s="163"/>
      <c r="R1" s="163"/>
      <c r="S1" s="163"/>
      <c r="T1" s="163"/>
      <c r="U1" s="163"/>
      <c r="V1" s="163"/>
      <c r="W1" s="163"/>
      <c r="X1" s="163"/>
      <c r="Y1" s="163"/>
      <c r="Z1" s="163"/>
      <c r="AA1" s="163"/>
      <c r="AB1" s="163"/>
      <c r="AC1" s="163"/>
      <c r="AD1" s="163"/>
      <c r="AE1" s="163"/>
      <c r="AF1" s="163"/>
      <c r="AG1" s="163"/>
      <c r="AH1" s="165"/>
      <c r="AI1" s="163"/>
      <c r="AJ1" s="163"/>
      <c r="AK1" s="163"/>
    </row>
    <row r="2" spans="1:37" ht="32.25" thickBot="1" x14ac:dyDescent="0.25">
      <c r="A2" s="167"/>
      <c r="B2" s="167"/>
      <c r="C2" s="263" t="s">
        <v>527</v>
      </c>
      <c r="D2" s="169" t="s">
        <v>138</v>
      </c>
      <c r="E2" s="264" t="s">
        <v>112</v>
      </c>
      <c r="F2" s="169" t="s">
        <v>139</v>
      </c>
      <c r="G2" s="169" t="s">
        <v>186</v>
      </c>
      <c r="H2" s="199" t="str">
        <f>'TITLE PAGE'!D14</f>
        <v>2017-18</v>
      </c>
      <c r="I2" s="265" t="str">
        <f>'WRZ summary'!E5</f>
        <v>For info 2017-18</v>
      </c>
      <c r="J2" s="265" t="str">
        <f>'WRZ summary'!F5</f>
        <v>For info 2018-19</v>
      </c>
      <c r="K2" s="265" t="str">
        <f>'WRZ summary'!G5</f>
        <v>For info 2019-20</v>
      </c>
      <c r="L2" s="200" t="str">
        <f>'WRZ summary'!H5</f>
        <v>2020-21</v>
      </c>
      <c r="M2" s="200" t="str">
        <f>'WRZ summary'!I5</f>
        <v>2021-22</v>
      </c>
      <c r="N2" s="200" t="str">
        <f>'WRZ summary'!J5</f>
        <v>2022-23</v>
      </c>
      <c r="O2" s="200" t="str">
        <f>'WRZ summary'!K5</f>
        <v>2023-24</v>
      </c>
      <c r="P2" s="200" t="str">
        <f>'WRZ summary'!L5</f>
        <v>2024-25</v>
      </c>
      <c r="Q2" s="200" t="str">
        <f>'WRZ summary'!M5</f>
        <v>2025-26</v>
      </c>
      <c r="R2" s="200" t="str">
        <f>'WRZ summary'!N5</f>
        <v>2026-27</v>
      </c>
      <c r="S2" s="200" t="str">
        <f>'WRZ summary'!O5</f>
        <v>2027-28</v>
      </c>
      <c r="T2" s="200" t="str">
        <f>'WRZ summary'!P5</f>
        <v>2028-29</v>
      </c>
      <c r="U2" s="200" t="str">
        <f>'WRZ summary'!Q5</f>
        <v>2029-2030</v>
      </c>
      <c r="V2" s="200" t="str">
        <f>'WRZ summary'!R5</f>
        <v>2030-2031</v>
      </c>
      <c r="W2" s="200" t="str">
        <f>'WRZ summary'!S5</f>
        <v>2031-2032</v>
      </c>
      <c r="X2" s="200" t="str">
        <f>'WRZ summary'!T5</f>
        <v>2032-33</v>
      </c>
      <c r="Y2" s="200" t="str">
        <f>'WRZ summary'!U5</f>
        <v>2033-34</v>
      </c>
      <c r="Z2" s="200" t="str">
        <f>'WRZ summary'!V5</f>
        <v>2034-35</v>
      </c>
      <c r="AA2" s="200" t="str">
        <f>'WRZ summary'!W5</f>
        <v>2035-36</v>
      </c>
      <c r="AB2" s="200" t="str">
        <f>'WRZ summary'!X5</f>
        <v>2036-37</v>
      </c>
      <c r="AC2" s="200" t="str">
        <f>'WRZ summary'!Y5</f>
        <v>2037-38</v>
      </c>
      <c r="AD2" s="200" t="str">
        <f>'WRZ summary'!Z5</f>
        <v>2038-39</v>
      </c>
      <c r="AE2" s="200" t="str">
        <f>'WRZ summary'!AA5</f>
        <v>2039-40</v>
      </c>
      <c r="AF2" s="200" t="str">
        <f>'WRZ summary'!AB5</f>
        <v>2040-41</v>
      </c>
      <c r="AG2" s="200" t="str">
        <f>'WRZ summary'!AC5</f>
        <v>2041-42</v>
      </c>
      <c r="AH2" s="200" t="str">
        <f>'WRZ summary'!AD5</f>
        <v>2042-43</v>
      </c>
      <c r="AI2" s="200" t="str">
        <f>'WRZ summary'!AE5</f>
        <v>2043-44</v>
      </c>
      <c r="AJ2" s="201" t="str">
        <f>'WRZ summary'!AF5</f>
        <v>2044-45</v>
      </c>
      <c r="AK2" s="266"/>
    </row>
    <row r="3" spans="1:37" x14ac:dyDescent="0.2">
      <c r="A3" s="156"/>
      <c r="B3" s="1090" t="s">
        <v>337</v>
      </c>
      <c r="C3" s="328" t="s">
        <v>667</v>
      </c>
      <c r="D3" s="349" t="s">
        <v>668</v>
      </c>
      <c r="E3" s="329" t="s">
        <v>669</v>
      </c>
      <c r="F3" s="328" t="s">
        <v>75</v>
      </c>
      <c r="G3" s="328">
        <v>2</v>
      </c>
      <c r="H3" s="343">
        <f>SUM('8. FP Demand'!H3,'8. FP Demand'!H4,'8. FP Demand'!H5,'8. FP Demand'!H6,'8. FP Demand'!H28,'8. FP Demand'!H29,'8. FP Demand'!H34:H35)</f>
        <v>349.16395455904041</v>
      </c>
      <c r="I3" s="352">
        <f>SUM('8. FP Demand'!I3,'8. FP Demand'!I4,'8. FP Demand'!I5,'8. FP Demand'!I6,'8. FP Demand'!I28,'8. FP Demand'!I29,'8. FP Demand'!I34:I35)</f>
        <v>349.16395455904041</v>
      </c>
      <c r="J3" s="352">
        <f>SUM('8. FP Demand'!J3,'8. FP Demand'!J4,'8. FP Demand'!J5,'8. FP Demand'!J6,'8. FP Demand'!J28,'8. FP Demand'!J29,'8. FP Demand'!J34:J35)</f>
        <v>348.08648078358942</v>
      </c>
      <c r="K3" s="352">
        <f>SUM('8. FP Demand'!K3,'8. FP Demand'!K4,'8. FP Demand'!K5,'8. FP Demand'!K6,'8. FP Demand'!K28,'8. FP Demand'!K29,'8. FP Demand'!K34:K35)</f>
        <v>347.48057448448935</v>
      </c>
      <c r="L3" s="345">
        <f>SUM('8. FP Demand'!L3,'8. FP Demand'!L4,'8. FP Demand'!L5,'8. FP Demand'!L6,'8. FP Demand'!L28,'8. FP Demand'!L29,'8. FP Demand'!L34:L35)</f>
        <v>344.5610464326312</v>
      </c>
      <c r="M3" s="345">
        <f>SUM('8. FP Demand'!M3,'8. FP Demand'!M4,'8. FP Demand'!M5,'8. FP Demand'!M6,'8. FP Demand'!M28,'8. FP Demand'!M29,'8. FP Demand'!M34:M35)</f>
        <v>341.68182089880702</v>
      </c>
      <c r="N3" s="345">
        <f>SUM('8. FP Demand'!N3,'8. FP Demand'!N4,'8. FP Demand'!N5,'8. FP Demand'!N6,'8. FP Demand'!N28,'8. FP Demand'!N29,'8. FP Demand'!N34:N35)</f>
        <v>338.90687626173593</v>
      </c>
      <c r="O3" s="345">
        <f>SUM('8. FP Demand'!O3,'8. FP Demand'!O4,'8. FP Demand'!O5,'8. FP Demand'!O6,'8. FP Demand'!O28,'8. FP Demand'!O29,'8. FP Demand'!O34:O35)</f>
        <v>336.08240745532953</v>
      </c>
      <c r="P3" s="345">
        <f>SUM('8. FP Demand'!P3,'8. FP Demand'!P4,'8. FP Demand'!P5,'8. FP Demand'!P6,'8. FP Demand'!P28,'8. FP Demand'!P29,'8. FP Demand'!P34:P35)</f>
        <v>333.35149276466996</v>
      </c>
      <c r="Q3" s="345">
        <f>SUM('8. FP Demand'!Q3,'8. FP Demand'!Q4,'8. FP Demand'!Q5,'8. FP Demand'!Q6,'8. FP Demand'!Q28,'8. FP Demand'!Q29,'8. FP Demand'!Q34:Q35)</f>
        <v>332.78282730065405</v>
      </c>
      <c r="R3" s="345">
        <f>SUM('8. FP Demand'!R3,'8. FP Demand'!R4,'8. FP Demand'!R5,'8. FP Demand'!R6,'8. FP Demand'!R28,'8. FP Demand'!R29,'8. FP Demand'!R34:R35)</f>
        <v>332.46486531005837</v>
      </c>
      <c r="S3" s="345">
        <f>SUM('8. FP Demand'!S3,'8. FP Demand'!S4,'8. FP Demand'!S5,'8. FP Demand'!S6,'8. FP Demand'!S28,'8. FP Demand'!S29,'8. FP Demand'!S34:S35)</f>
        <v>332.09726210629123</v>
      </c>
      <c r="T3" s="345">
        <f>SUM('8. FP Demand'!T3,'8. FP Demand'!T4,'8. FP Demand'!T5,'8. FP Demand'!T6,'8. FP Demand'!T28,'8. FP Demand'!T29,'8. FP Demand'!T34:T35)</f>
        <v>331.55102132284367</v>
      </c>
      <c r="U3" s="345">
        <f>SUM('8. FP Demand'!U3,'8. FP Demand'!U4,'8. FP Demand'!U5,'8. FP Demand'!U6,'8. FP Demand'!U28,'8. FP Demand'!U29,'8. FP Demand'!U34:U35)</f>
        <v>330.96054076566139</v>
      </c>
      <c r="V3" s="345">
        <f>SUM('8. FP Demand'!V3,'8. FP Demand'!V4,'8. FP Demand'!V5,'8. FP Demand'!V6,'8. FP Demand'!V28,'8. FP Demand'!V29,'8. FP Demand'!V34:V35)</f>
        <v>330.38867773257931</v>
      </c>
      <c r="W3" s="345">
        <f>SUM('8. FP Demand'!W3,'8. FP Demand'!W4,'8. FP Demand'!W5,'8. FP Demand'!W6,'8. FP Demand'!W28,'8. FP Demand'!W29,'8. FP Demand'!W34:W35)</f>
        <v>329.82487145014039</v>
      </c>
      <c r="X3" s="345">
        <f>SUM('8. FP Demand'!X3,'8. FP Demand'!X4,'8. FP Demand'!X5,'8. FP Demand'!X6,'8. FP Demand'!X28,'8. FP Demand'!X29,'8. FP Demand'!X34:X35)</f>
        <v>329.329675705375</v>
      </c>
      <c r="Y3" s="345">
        <f>SUM('8. FP Demand'!Y3,'8. FP Demand'!Y4,'8. FP Demand'!Y5,'8. FP Demand'!Y6,'8. FP Demand'!Y28,'8. FP Demand'!Y29,'8. FP Demand'!Y34:Y35)</f>
        <v>328.77897376799518</v>
      </c>
      <c r="Z3" s="345">
        <f>SUM('8. FP Demand'!Z3,'8. FP Demand'!Z4,'8. FP Demand'!Z5,'8. FP Demand'!Z6,'8. FP Demand'!Z28,'8. FP Demand'!Z29,'8. FP Demand'!Z34:Z35)</f>
        <v>328.17930258737465</v>
      </c>
      <c r="AA3" s="345">
        <f>SUM('8. FP Demand'!AA3,'8. FP Demand'!AA4,'8. FP Demand'!AA5,'8. FP Demand'!AA6,'8. FP Demand'!AA28,'8. FP Demand'!AA29,'8. FP Demand'!AA34:AA35)</f>
        <v>327.58773184400923</v>
      </c>
      <c r="AB3" s="345">
        <f>SUM('8. FP Demand'!AB3,'8. FP Demand'!AB4,'8. FP Demand'!AB5,'8. FP Demand'!AB6,'8. FP Demand'!AB28,'8. FP Demand'!AB29,'8. FP Demand'!AB34:AB35)</f>
        <v>327.11765795784902</v>
      </c>
      <c r="AC3" s="345">
        <f>SUM('8. FP Demand'!AC3,'8. FP Demand'!AC4,'8. FP Demand'!AC5,'8. FP Demand'!AC6,'8. FP Demand'!AC28,'8. FP Demand'!AC29,'8. FP Demand'!AC34:AC35)</f>
        <v>326.52057390630131</v>
      </c>
      <c r="AD3" s="345">
        <f>SUM('8. FP Demand'!AD3,'8. FP Demand'!AD4,'8. FP Demand'!AD5,'8. FP Demand'!AD6,'8. FP Demand'!AD28,'8. FP Demand'!AD29,'8. FP Demand'!AD34:AD35)</f>
        <v>325.9071434734966</v>
      </c>
      <c r="AE3" s="345">
        <f>SUM('8. FP Demand'!AE3,'8. FP Demand'!AE4,'8. FP Demand'!AE5,'8. FP Demand'!AE6,'8. FP Demand'!AE28,'8. FP Demand'!AE29,'8. FP Demand'!AE34:AE35)</f>
        <v>325.2908256348025</v>
      </c>
      <c r="AF3" s="345">
        <f>SUM('8. FP Demand'!AF3,'8. FP Demand'!AF4,'8. FP Demand'!AF5,'8. FP Demand'!AF6,'8. FP Demand'!AF28,'8. FP Demand'!AF29,'8. FP Demand'!AF34:AF35)</f>
        <v>324.99249976035281</v>
      </c>
      <c r="AG3" s="345">
        <f>SUM('8. FP Demand'!AG3,'8. FP Demand'!AG4,'8. FP Demand'!AG5,'8. FP Demand'!AG6,'8. FP Demand'!AG28,'8. FP Demand'!AG29,'8. FP Demand'!AG34:AG35)</f>
        <v>324.73205933896219</v>
      </c>
      <c r="AH3" s="345">
        <f>SUM('8. FP Demand'!AH3,'8. FP Demand'!AH4,'8. FP Demand'!AH5,'8. FP Demand'!AH6,'8. FP Demand'!AH28,'8. FP Demand'!AH29,'8. FP Demand'!AH34:AH35)</f>
        <v>324.62076962639867</v>
      </c>
      <c r="AI3" s="345">
        <f>SUM('8. FP Demand'!AI3,'8. FP Demand'!AI4,'8. FP Demand'!AI5,'8. FP Demand'!AI6,'8. FP Demand'!AI28,'8. FP Demand'!AI29,'8. FP Demand'!AI34:AI35)</f>
        <v>324.4035021646464</v>
      </c>
      <c r="AJ3" s="345">
        <f>SUM('8. FP Demand'!AJ3,'8. FP Demand'!AJ4,'8. FP Demand'!AJ5,'8. FP Demand'!AJ6,'8. FP Demand'!AJ28,'8. FP Demand'!AJ29,'8. FP Demand'!AJ34:AJ35)</f>
        <v>324.25524530969454</v>
      </c>
      <c r="AK3" s="154"/>
    </row>
    <row r="4" spans="1:37" x14ac:dyDescent="0.2">
      <c r="A4" s="156"/>
      <c r="B4" s="1091"/>
      <c r="C4" s="302" t="s">
        <v>670</v>
      </c>
      <c r="D4" s="342" t="s">
        <v>342</v>
      </c>
      <c r="E4" s="609" t="s">
        <v>722</v>
      </c>
      <c r="F4" s="271" t="s">
        <v>75</v>
      </c>
      <c r="G4" s="271">
        <v>2</v>
      </c>
      <c r="H4" s="343">
        <f>'7. FP Supply'!H21-('7. FP Supply'!H27+'7. FP Supply'!H28)</f>
        <v>394.05999999999995</v>
      </c>
      <c r="I4" s="344">
        <f>'7. FP Supply'!I21-('7. FP Supply'!I27+'7. FP Supply'!I28)</f>
        <v>394.05999999999995</v>
      </c>
      <c r="J4" s="344">
        <f>'7. FP Supply'!J21-('7. FP Supply'!J27+'7. FP Supply'!J28)</f>
        <v>377.86</v>
      </c>
      <c r="K4" s="344">
        <f>'7. FP Supply'!K21-('7. FP Supply'!K27+'7. FP Supply'!K28)</f>
        <v>377.82000000000005</v>
      </c>
      <c r="L4" s="345">
        <f>'7. FP Supply'!L21-('7. FP Supply'!L27+'7. FP Supply'!L28)</f>
        <v>377.25</v>
      </c>
      <c r="M4" s="345">
        <f>'7. FP Supply'!M21-('7. FP Supply'!M27+'7. FP Supply'!M28)</f>
        <v>377.22</v>
      </c>
      <c r="N4" s="345">
        <f>'7. FP Supply'!N21-('7. FP Supply'!N27+'7. FP Supply'!N28)</f>
        <v>377.17999999999995</v>
      </c>
      <c r="O4" s="345">
        <f>'7. FP Supply'!O21-('7. FP Supply'!O27+'7. FP Supply'!O28)</f>
        <v>377.15</v>
      </c>
      <c r="P4" s="345">
        <f>'7. FP Supply'!P21-('7. FP Supply'!P27+'7. FP Supply'!P28)</f>
        <v>377.11</v>
      </c>
      <c r="Q4" s="345">
        <f>'7. FP Supply'!Q21-('7. FP Supply'!Q27+'7. FP Supply'!Q28)</f>
        <v>377.08000000000004</v>
      </c>
      <c r="R4" s="345">
        <f>'7. FP Supply'!R21-('7. FP Supply'!R27+'7. FP Supply'!R28)</f>
        <v>377.04999999999995</v>
      </c>
      <c r="S4" s="345">
        <f>'7. FP Supply'!S21-('7. FP Supply'!S27+'7. FP Supply'!S28)</f>
        <v>377.01</v>
      </c>
      <c r="T4" s="345">
        <f>'7. FP Supply'!T21-('7. FP Supply'!T27+'7. FP Supply'!T28)</f>
        <v>376.98</v>
      </c>
      <c r="U4" s="345">
        <f>'7. FP Supply'!U21-('7. FP Supply'!U27+'7. FP Supply'!U28)</f>
        <v>376.95000000000005</v>
      </c>
      <c r="V4" s="345">
        <f>'7. FP Supply'!V21-('7. FP Supply'!V27+'7. FP Supply'!V28)</f>
        <v>376.90999999999997</v>
      </c>
      <c r="W4" s="345">
        <f>'7. FP Supply'!W21-('7. FP Supply'!W27+'7. FP Supply'!W28)</f>
        <v>376.88</v>
      </c>
      <c r="X4" s="345">
        <f>'7. FP Supply'!X21-('7. FP Supply'!X27+'7. FP Supply'!X28)</f>
        <v>376.85</v>
      </c>
      <c r="Y4" s="345">
        <f>'7. FP Supply'!Y21-('7. FP Supply'!Y27+'7. FP Supply'!Y28)</f>
        <v>376.80999999999995</v>
      </c>
      <c r="Z4" s="345">
        <f>'7. FP Supply'!Z21-('7. FP Supply'!Z27+'7. FP Supply'!Z28)</f>
        <v>376.78</v>
      </c>
      <c r="AA4" s="345">
        <f>'7. FP Supply'!AA21-('7. FP Supply'!AA27+'7. FP Supply'!AA28)</f>
        <v>376.75</v>
      </c>
      <c r="AB4" s="345">
        <f>'7. FP Supply'!AB21-('7. FP Supply'!AB27+'7. FP Supply'!AB28)</f>
        <v>376.71000000000004</v>
      </c>
      <c r="AC4" s="345">
        <f>'7. FP Supply'!AC21-('7. FP Supply'!AC27+'7. FP Supply'!AC28)</f>
        <v>376.67999999999995</v>
      </c>
      <c r="AD4" s="345">
        <f>'7. FP Supply'!AD21-('7. FP Supply'!AD27+'7. FP Supply'!AD28)</f>
        <v>376.64</v>
      </c>
      <c r="AE4" s="345">
        <f>'7. FP Supply'!AE21-('7. FP Supply'!AE27+'7. FP Supply'!AE28)</f>
        <v>376.61</v>
      </c>
      <c r="AF4" s="345">
        <f>'7. FP Supply'!AF21-('7. FP Supply'!AF27+'7. FP Supply'!AF28)</f>
        <v>376.58000000000004</v>
      </c>
      <c r="AG4" s="345">
        <f>'7. FP Supply'!AG21-('7. FP Supply'!AG27+'7. FP Supply'!AG28)</f>
        <v>376.53999999999996</v>
      </c>
      <c r="AH4" s="345">
        <f>'7. FP Supply'!AH21-('7. FP Supply'!AH27+'7. FP Supply'!AH28)</f>
        <v>376.51</v>
      </c>
      <c r="AI4" s="345">
        <f>'7. FP Supply'!AI21-('7. FP Supply'!AI27+'7. FP Supply'!AI28)</f>
        <v>376.48</v>
      </c>
      <c r="AJ4" s="362">
        <f>'7. FP Supply'!AJ21-('7. FP Supply'!AJ27+'7. FP Supply'!AJ28)</f>
        <v>376.44000000000005</v>
      </c>
      <c r="AK4" s="154"/>
    </row>
    <row r="5" spans="1:37" x14ac:dyDescent="0.2">
      <c r="A5" s="156"/>
      <c r="B5" s="1091"/>
      <c r="C5" s="302" t="s">
        <v>76</v>
      </c>
      <c r="D5" s="342" t="s">
        <v>344</v>
      </c>
      <c r="E5" s="270" t="s">
        <v>671</v>
      </c>
      <c r="F5" s="330" t="s">
        <v>75</v>
      </c>
      <c r="G5" s="330">
        <v>2</v>
      </c>
      <c r="H5" s="343">
        <f>H4+('7. FP Supply'!H4+'7. FP Supply'!H8)-('7. FP Supply'!H13+'7. FP Supply'!H17)</f>
        <v>408.84999999999991</v>
      </c>
      <c r="I5" s="344">
        <f>I4+('7. FP Supply'!I4+'7. FP Supply'!I8)-('7. FP Supply'!I13+'7. FP Supply'!I17)</f>
        <v>408.84999999999991</v>
      </c>
      <c r="J5" s="344">
        <f>J4+('7. FP Supply'!J4+'7. FP Supply'!J8)-('7. FP Supply'!J13+'7. FP Supply'!J17)</f>
        <v>392.65</v>
      </c>
      <c r="K5" s="344">
        <f>K4+('7. FP Supply'!K4+'7. FP Supply'!K8)-('7. FP Supply'!K13+'7. FP Supply'!K17)</f>
        <v>392.61</v>
      </c>
      <c r="L5" s="345">
        <f>L4+('7. FP Supply'!L4+'7. FP Supply'!L8)-('7. FP Supply'!L13+'7. FP Supply'!L17)</f>
        <v>392.03999999999996</v>
      </c>
      <c r="M5" s="345">
        <f>M4+('7. FP Supply'!M4+'7. FP Supply'!M8)-('7. FP Supply'!M13+'7. FP Supply'!M17)</f>
        <v>392.01</v>
      </c>
      <c r="N5" s="345">
        <f>N4+('7. FP Supply'!N4+'7. FP Supply'!N8)-('7. FP Supply'!N13+'7. FP Supply'!N17)</f>
        <v>391.96999999999991</v>
      </c>
      <c r="O5" s="345">
        <f>O4+('7. FP Supply'!O4+'7. FP Supply'!O8)-('7. FP Supply'!O13+'7. FP Supply'!O17)</f>
        <v>391.93999999999994</v>
      </c>
      <c r="P5" s="345">
        <f>P4+('7. FP Supply'!P4+'7. FP Supply'!P8)-('7. FP Supply'!P13+'7. FP Supply'!P17)</f>
        <v>391.9</v>
      </c>
      <c r="Q5" s="345">
        <f>Q4+('7. FP Supply'!Q4+'7. FP Supply'!Q8)-('7. FP Supply'!Q13+'7. FP Supply'!Q17)</f>
        <v>384.90000000000003</v>
      </c>
      <c r="R5" s="345">
        <f>R4+('7. FP Supply'!R4+'7. FP Supply'!R8)-('7. FP Supply'!R13+'7. FP Supply'!R17)</f>
        <v>384.86999999999995</v>
      </c>
      <c r="S5" s="345">
        <f>S4+('7. FP Supply'!S4+'7. FP Supply'!S8)-('7. FP Supply'!S13+'7. FP Supply'!S17)</f>
        <v>384.83</v>
      </c>
      <c r="T5" s="345">
        <f>T4+('7. FP Supply'!T4+'7. FP Supply'!T8)-('7. FP Supply'!T13+'7. FP Supply'!T17)</f>
        <v>384.8</v>
      </c>
      <c r="U5" s="345">
        <f>U4+('7. FP Supply'!U4+'7. FP Supply'!U8)-('7. FP Supply'!U13+'7. FP Supply'!U17)</f>
        <v>384.77000000000004</v>
      </c>
      <c r="V5" s="345">
        <f>V4+('7. FP Supply'!V4+'7. FP Supply'!V8)-('7. FP Supply'!V13+'7. FP Supply'!V17)</f>
        <v>384.72999999999996</v>
      </c>
      <c r="W5" s="345">
        <f>W4+('7. FP Supply'!W4+'7. FP Supply'!W8)-('7. FP Supply'!W13+'7. FP Supply'!W17)</f>
        <v>384.7</v>
      </c>
      <c r="X5" s="345">
        <f>X4+('7. FP Supply'!X4+'7. FP Supply'!X8)-('7. FP Supply'!X13+'7. FP Supply'!X17)</f>
        <v>384.67</v>
      </c>
      <c r="Y5" s="345">
        <f>Y4+('7. FP Supply'!Y4+'7. FP Supply'!Y8)-('7. FP Supply'!Y13+'7. FP Supply'!Y17)</f>
        <v>384.62999999999994</v>
      </c>
      <c r="Z5" s="345">
        <f>Z4+('7. FP Supply'!Z4+'7. FP Supply'!Z8)-('7. FP Supply'!Z13+'7. FP Supply'!Z17)</f>
        <v>384.59999999999997</v>
      </c>
      <c r="AA5" s="345">
        <f>AA4+('7. FP Supply'!AA4+'7. FP Supply'!AA8)-('7. FP Supply'!AA13+'7. FP Supply'!AA17)</f>
        <v>384.57</v>
      </c>
      <c r="AB5" s="345">
        <f>AB4+('7. FP Supply'!AB4+'7. FP Supply'!AB8)-('7. FP Supply'!AB13+'7. FP Supply'!AB17)</f>
        <v>384.53000000000003</v>
      </c>
      <c r="AC5" s="345">
        <f>AC4+('7. FP Supply'!AC4+'7. FP Supply'!AC8)-('7. FP Supply'!AC13+'7. FP Supply'!AC17)</f>
        <v>384.49999999999994</v>
      </c>
      <c r="AD5" s="345">
        <f>AD4+('7. FP Supply'!AD4+'7. FP Supply'!AD8)-('7. FP Supply'!AD13+'7. FP Supply'!AD17)</f>
        <v>384.46</v>
      </c>
      <c r="AE5" s="345">
        <f>AE4+('7. FP Supply'!AE4+'7. FP Supply'!AE8)-('7. FP Supply'!AE13+'7. FP Supply'!AE17)</f>
        <v>384.43</v>
      </c>
      <c r="AF5" s="345">
        <f>AF4+('7. FP Supply'!AF4+'7. FP Supply'!AF8)-('7. FP Supply'!AF13+'7. FP Supply'!AF17)</f>
        <v>384.40000000000003</v>
      </c>
      <c r="AG5" s="345">
        <f>AG4+('7. FP Supply'!AG4+'7. FP Supply'!AG8)-('7. FP Supply'!AG13+'7. FP Supply'!AG17)</f>
        <v>384.35999999999996</v>
      </c>
      <c r="AH5" s="345">
        <f>AH4+('7. FP Supply'!AH4+'7. FP Supply'!AH8)-('7. FP Supply'!AH13+'7. FP Supply'!AH17)</f>
        <v>384.33</v>
      </c>
      <c r="AI5" s="345">
        <f>AI4+('7. FP Supply'!AI4+'7. FP Supply'!AI8)-('7. FP Supply'!AI13+'7. FP Supply'!AI17)</f>
        <v>384.3</v>
      </c>
      <c r="AJ5" s="362">
        <f>AJ4+('7. FP Supply'!AJ4+'7. FP Supply'!AJ8)-('7. FP Supply'!AJ13+'7. FP Supply'!AJ17)</f>
        <v>384.26000000000005</v>
      </c>
      <c r="AK5" s="154"/>
    </row>
    <row r="6" spans="1:37" x14ac:dyDescent="0.2">
      <c r="A6" s="156"/>
      <c r="B6" s="1091"/>
      <c r="C6" s="249" t="s">
        <v>672</v>
      </c>
      <c r="D6" s="337" t="s">
        <v>347</v>
      </c>
      <c r="E6" s="338" t="s">
        <v>123</v>
      </c>
      <c r="F6" s="331" t="s">
        <v>75</v>
      </c>
      <c r="G6" s="331">
        <v>2</v>
      </c>
      <c r="H6" s="339">
        <v>5.1092949760314532</v>
      </c>
      <c r="I6" s="340">
        <v>5.1092949760314532</v>
      </c>
      <c r="J6" s="340">
        <v>5.1753993238975253</v>
      </c>
      <c r="K6" s="340">
        <v>5.3657967497508148</v>
      </c>
      <c r="L6" s="341">
        <v>4.0662124188306716</v>
      </c>
      <c r="M6" s="341">
        <v>4.1399578510106947</v>
      </c>
      <c r="N6" s="341">
        <v>4.1616420023409093</v>
      </c>
      <c r="O6" s="341">
        <v>3.7104160359996095</v>
      </c>
      <c r="P6" s="341">
        <v>3.7415810429892087</v>
      </c>
      <c r="Q6" s="341">
        <v>3.795153309308037</v>
      </c>
      <c r="R6" s="341">
        <v>3.8454293914825906</v>
      </c>
      <c r="S6" s="341">
        <v>3.9863676529273073</v>
      </c>
      <c r="T6" s="341">
        <v>4.0330639840656897</v>
      </c>
      <c r="U6" s="341">
        <v>4.0937356966414526</v>
      </c>
      <c r="V6" s="341">
        <v>4.2061701881382367</v>
      </c>
      <c r="W6" s="341">
        <v>4.3339104596410865</v>
      </c>
      <c r="X6" s="341">
        <v>4.3022995091463949</v>
      </c>
      <c r="Y6" s="341">
        <v>4.443632011906935</v>
      </c>
      <c r="Z6" s="341">
        <v>4.4881392875999762</v>
      </c>
      <c r="AA6" s="341">
        <v>4.624713976510308</v>
      </c>
      <c r="AB6" s="341">
        <v>4.7457768083699206</v>
      </c>
      <c r="AC6" s="341">
        <v>4.7964440607629228</v>
      </c>
      <c r="AD6" s="341">
        <v>4.8527087931183335</v>
      </c>
      <c r="AE6" s="341">
        <v>4.9797113454703634</v>
      </c>
      <c r="AF6" s="341">
        <v>2.5870311115619122</v>
      </c>
      <c r="AG6" s="341">
        <v>2.6183419248899642</v>
      </c>
      <c r="AH6" s="341">
        <v>2.6600365921366049</v>
      </c>
      <c r="AI6" s="341">
        <v>2.6855103904067152</v>
      </c>
      <c r="AJ6" s="383">
        <v>2.7678546704688491</v>
      </c>
      <c r="AK6" s="154"/>
    </row>
    <row r="7" spans="1:37" x14ac:dyDescent="0.2">
      <c r="A7" s="156"/>
      <c r="B7" s="1091"/>
      <c r="C7" s="249" t="s">
        <v>673</v>
      </c>
      <c r="D7" s="337" t="s">
        <v>349</v>
      </c>
      <c r="E7" s="338" t="s">
        <v>123</v>
      </c>
      <c r="F7" s="331" t="s">
        <v>75</v>
      </c>
      <c r="G7" s="331">
        <v>2</v>
      </c>
      <c r="H7" s="339">
        <v>25.273279768023301</v>
      </c>
      <c r="I7" s="340">
        <v>25.273279768023301</v>
      </c>
      <c r="J7" s="340">
        <v>25.113418813583273</v>
      </c>
      <c r="K7" s="340">
        <v>24.870298324023278</v>
      </c>
      <c r="L7" s="341">
        <v>26.143787581169327</v>
      </c>
      <c r="M7" s="341">
        <v>25.591557463200736</v>
      </c>
      <c r="N7" s="341">
        <v>25.328410922223512</v>
      </c>
      <c r="O7" s="341">
        <v>25.533865142935255</v>
      </c>
      <c r="P7" s="341">
        <v>25.265069021321054</v>
      </c>
      <c r="Q7" s="341">
        <v>25.162014210371726</v>
      </c>
      <c r="R7" s="341">
        <v>25.08407059889209</v>
      </c>
      <c r="S7" s="341">
        <v>24.911145267565793</v>
      </c>
      <c r="T7" s="341">
        <v>24.816917680080216</v>
      </c>
      <c r="U7" s="341">
        <v>24.704865177966315</v>
      </c>
      <c r="V7" s="341">
        <v>24.542669904696048</v>
      </c>
      <c r="W7" s="341">
        <v>24.365869911266859</v>
      </c>
      <c r="X7" s="341">
        <v>24.354391300162121</v>
      </c>
      <c r="Y7" s="341">
        <v>24.165139352809227</v>
      </c>
      <c r="Z7" s="341">
        <v>24.068451563551811</v>
      </c>
      <c r="AA7" s="341">
        <v>23.880401222323947</v>
      </c>
      <c r="AB7" s="341">
        <v>23.718434812660814</v>
      </c>
      <c r="AC7" s="341">
        <v>23.615812166282364</v>
      </c>
      <c r="AD7" s="341">
        <v>23.506169656147733</v>
      </c>
      <c r="AE7" s="341">
        <v>23.325538077787375</v>
      </c>
      <c r="AF7" s="341">
        <v>25.69225942315591</v>
      </c>
      <c r="AG7" s="341">
        <v>25.638286331932459</v>
      </c>
      <c r="AH7" s="341">
        <v>25.58690776700378</v>
      </c>
      <c r="AI7" s="341">
        <v>25.542528394976848</v>
      </c>
      <c r="AJ7" s="383">
        <v>25.447283513583798</v>
      </c>
      <c r="AK7" s="154"/>
    </row>
    <row r="8" spans="1:37" x14ac:dyDescent="0.2">
      <c r="A8" s="156"/>
      <c r="B8" s="1091"/>
      <c r="C8" s="302" t="s">
        <v>98</v>
      </c>
      <c r="D8" s="342" t="s">
        <v>350</v>
      </c>
      <c r="E8" s="270" t="s">
        <v>674</v>
      </c>
      <c r="F8" s="271" t="s">
        <v>75</v>
      </c>
      <c r="G8" s="271">
        <v>2</v>
      </c>
      <c r="H8" s="343">
        <f t="shared" ref="H8:AJ8" si="0">H6+H7</f>
        <v>30.382574744054754</v>
      </c>
      <c r="I8" s="344">
        <f>I6+I7</f>
        <v>30.382574744054754</v>
      </c>
      <c r="J8" s="344">
        <f t="shared" si="0"/>
        <v>30.288818137480799</v>
      </c>
      <c r="K8" s="344">
        <f t="shared" si="0"/>
        <v>30.236095073774091</v>
      </c>
      <c r="L8" s="345">
        <f t="shared" si="0"/>
        <v>30.21</v>
      </c>
      <c r="M8" s="345">
        <f t="shared" si="0"/>
        <v>29.731515314211432</v>
      </c>
      <c r="N8" s="345">
        <f t="shared" si="0"/>
        <v>29.49005292456442</v>
      </c>
      <c r="O8" s="345">
        <f t="shared" si="0"/>
        <v>29.244281178934866</v>
      </c>
      <c r="P8" s="345">
        <f t="shared" si="0"/>
        <v>29.006650064310264</v>
      </c>
      <c r="Q8" s="345">
        <f t="shared" si="0"/>
        <v>28.957167519679764</v>
      </c>
      <c r="R8" s="345">
        <f t="shared" si="0"/>
        <v>28.92949999037468</v>
      </c>
      <c r="S8" s="345">
        <f t="shared" si="0"/>
        <v>28.897512920493099</v>
      </c>
      <c r="T8" s="345">
        <f t="shared" si="0"/>
        <v>28.849981664145908</v>
      </c>
      <c r="U8" s="345">
        <f t="shared" si="0"/>
        <v>28.798600874607768</v>
      </c>
      <c r="V8" s="345">
        <f t="shared" si="0"/>
        <v>28.748840092834286</v>
      </c>
      <c r="W8" s="345">
        <f t="shared" si="0"/>
        <v>28.699780370907945</v>
      </c>
      <c r="X8" s="345">
        <f t="shared" si="0"/>
        <v>28.656690809308515</v>
      </c>
      <c r="Y8" s="345">
        <f t="shared" si="0"/>
        <v>28.608771364716162</v>
      </c>
      <c r="Z8" s="345">
        <f t="shared" si="0"/>
        <v>28.556590851151789</v>
      </c>
      <c r="AA8" s="345">
        <f t="shared" si="0"/>
        <v>28.505115198834254</v>
      </c>
      <c r="AB8" s="345">
        <f t="shared" si="0"/>
        <v>28.464211621030735</v>
      </c>
      <c r="AC8" s="345">
        <f t="shared" si="0"/>
        <v>28.412256227045287</v>
      </c>
      <c r="AD8" s="345">
        <f t="shared" si="0"/>
        <v>28.358878449266065</v>
      </c>
      <c r="AE8" s="345">
        <f t="shared" si="0"/>
        <v>28.305249423257738</v>
      </c>
      <c r="AF8" s="345">
        <f t="shared" si="0"/>
        <v>28.279290534717823</v>
      </c>
      <c r="AG8" s="345">
        <f t="shared" si="0"/>
        <v>28.256628256822424</v>
      </c>
      <c r="AH8" s="345">
        <f t="shared" si="0"/>
        <v>28.246944359140386</v>
      </c>
      <c r="AI8" s="345">
        <f t="shared" si="0"/>
        <v>28.228038785383564</v>
      </c>
      <c r="AJ8" s="362">
        <f t="shared" si="0"/>
        <v>28.215138184052648</v>
      </c>
      <c r="AK8" s="154"/>
    </row>
    <row r="9" spans="1:37" x14ac:dyDescent="0.2">
      <c r="A9" s="156"/>
      <c r="B9" s="1091"/>
      <c r="C9" s="269" t="s">
        <v>101</v>
      </c>
      <c r="D9" s="342" t="s">
        <v>352</v>
      </c>
      <c r="E9" s="270" t="s">
        <v>675</v>
      </c>
      <c r="F9" s="271" t="s">
        <v>75</v>
      </c>
      <c r="G9" s="271">
        <v>2</v>
      </c>
      <c r="H9" s="343">
        <v>59.686045440959504</v>
      </c>
      <c r="I9" s="344">
        <f t="shared" ref="I9:K9" si="1">I5-I3</f>
        <v>59.686045440959504</v>
      </c>
      <c r="J9" s="344">
        <f t="shared" si="1"/>
        <v>44.563519216410555</v>
      </c>
      <c r="K9" s="344">
        <f t="shared" si="1"/>
        <v>45.129425515510661</v>
      </c>
      <c r="L9" s="345">
        <f>L5-L3</f>
        <v>47.478953567368762</v>
      </c>
      <c r="M9" s="345">
        <f t="shared" ref="M9:AJ9" si="2">M5-M3</f>
        <v>50.328179101192973</v>
      </c>
      <c r="N9" s="345">
        <f t="shared" si="2"/>
        <v>53.063123738263982</v>
      </c>
      <c r="O9" s="345">
        <f t="shared" si="2"/>
        <v>55.85759254467041</v>
      </c>
      <c r="P9" s="345">
        <f t="shared" si="2"/>
        <v>58.548507235330021</v>
      </c>
      <c r="Q9" s="345">
        <f t="shared" si="2"/>
        <v>52.117172699345986</v>
      </c>
      <c r="R9" s="345">
        <f t="shared" si="2"/>
        <v>52.405134689941576</v>
      </c>
      <c r="S9" s="345">
        <f t="shared" si="2"/>
        <v>52.732737893708759</v>
      </c>
      <c r="T9" s="345">
        <f t="shared" si="2"/>
        <v>53.248978677156344</v>
      </c>
      <c r="U9" s="345">
        <f t="shared" si="2"/>
        <v>53.809459234338647</v>
      </c>
      <c r="V9" s="345">
        <f t="shared" si="2"/>
        <v>54.341322267420651</v>
      </c>
      <c r="W9" s="345">
        <f t="shared" si="2"/>
        <v>54.875128549859596</v>
      </c>
      <c r="X9" s="345">
        <f t="shared" si="2"/>
        <v>55.34032429462502</v>
      </c>
      <c r="Y9" s="345">
        <f t="shared" si="2"/>
        <v>55.851026232004756</v>
      </c>
      <c r="Z9" s="345">
        <f t="shared" si="2"/>
        <v>56.420697412625316</v>
      </c>
      <c r="AA9" s="345">
        <f t="shared" si="2"/>
        <v>56.982268155990766</v>
      </c>
      <c r="AB9" s="345">
        <f t="shared" si="2"/>
        <v>57.41234204215101</v>
      </c>
      <c r="AC9" s="345">
        <f t="shared" si="2"/>
        <v>57.979426093698635</v>
      </c>
      <c r="AD9" s="345">
        <f t="shared" si="2"/>
        <v>58.552856526503376</v>
      </c>
      <c r="AE9" s="345">
        <f t="shared" si="2"/>
        <v>59.139174365197505</v>
      </c>
      <c r="AF9" s="345">
        <f t="shared" si="2"/>
        <v>59.40750023964722</v>
      </c>
      <c r="AG9" s="345">
        <f t="shared" si="2"/>
        <v>59.627940661037769</v>
      </c>
      <c r="AH9" s="345">
        <f t="shared" si="2"/>
        <v>59.709230373601315</v>
      </c>
      <c r="AI9" s="345">
        <f t="shared" si="2"/>
        <v>59.896497835353614</v>
      </c>
      <c r="AJ9" s="362">
        <f t="shared" si="2"/>
        <v>60.004754690305504</v>
      </c>
      <c r="AK9" s="154"/>
    </row>
    <row r="10" spans="1:37" ht="15.75" thickBot="1" x14ac:dyDescent="0.25">
      <c r="A10" s="156"/>
      <c r="B10" s="1092"/>
      <c r="C10" s="303" t="s">
        <v>676</v>
      </c>
      <c r="D10" s="346" t="s">
        <v>355</v>
      </c>
      <c r="E10" s="304" t="s">
        <v>677</v>
      </c>
      <c r="F10" s="332" t="s">
        <v>75</v>
      </c>
      <c r="G10" s="332">
        <v>2</v>
      </c>
      <c r="H10" s="289">
        <f t="shared" ref="H10:AJ10" si="3">H9-H8</f>
        <v>29.30347069690475</v>
      </c>
      <c r="I10" s="347">
        <f t="shared" si="3"/>
        <v>29.30347069690475</v>
      </c>
      <c r="J10" s="347">
        <f t="shared" si="3"/>
        <v>14.274701078929755</v>
      </c>
      <c r="K10" s="347">
        <f t="shared" si="3"/>
        <v>14.89333044173657</v>
      </c>
      <c r="L10" s="348">
        <f t="shared" si="3"/>
        <v>17.268953567368762</v>
      </c>
      <c r="M10" s="348">
        <f t="shared" si="3"/>
        <v>20.596663786981541</v>
      </c>
      <c r="N10" s="348">
        <f t="shared" si="3"/>
        <v>23.573070813699562</v>
      </c>
      <c r="O10" s="348">
        <f t="shared" si="3"/>
        <v>26.613311365735544</v>
      </c>
      <c r="P10" s="348">
        <f t="shared" si="3"/>
        <v>29.541857171019757</v>
      </c>
      <c r="Q10" s="348">
        <f t="shared" si="3"/>
        <v>23.160005179666221</v>
      </c>
      <c r="R10" s="348">
        <f t="shared" si="3"/>
        <v>23.475634699566896</v>
      </c>
      <c r="S10" s="348">
        <f t="shared" si="3"/>
        <v>23.835224973215659</v>
      </c>
      <c r="T10" s="348">
        <f t="shared" si="3"/>
        <v>24.398997013010437</v>
      </c>
      <c r="U10" s="348">
        <f t="shared" si="3"/>
        <v>25.010858359730879</v>
      </c>
      <c r="V10" s="348">
        <f t="shared" si="3"/>
        <v>25.592482174586365</v>
      </c>
      <c r="W10" s="348">
        <f t="shared" si="3"/>
        <v>26.175348178951651</v>
      </c>
      <c r="X10" s="348">
        <f t="shared" si="3"/>
        <v>26.683633485316506</v>
      </c>
      <c r="Y10" s="348">
        <f t="shared" si="3"/>
        <v>27.242254867288594</v>
      </c>
      <c r="Z10" s="348">
        <f t="shared" si="3"/>
        <v>27.864106561473527</v>
      </c>
      <c r="AA10" s="348">
        <f t="shared" si="3"/>
        <v>28.477152957156513</v>
      </c>
      <c r="AB10" s="348">
        <f t="shared" si="3"/>
        <v>28.948130421120275</v>
      </c>
      <c r="AC10" s="348">
        <f t="shared" si="3"/>
        <v>29.567169866653348</v>
      </c>
      <c r="AD10" s="348">
        <f t="shared" si="3"/>
        <v>30.193978077237311</v>
      </c>
      <c r="AE10" s="348">
        <f t="shared" si="3"/>
        <v>30.833924941939767</v>
      </c>
      <c r="AF10" s="348">
        <f t="shared" si="3"/>
        <v>31.128209704929397</v>
      </c>
      <c r="AG10" s="348">
        <f t="shared" si="3"/>
        <v>31.371312404215345</v>
      </c>
      <c r="AH10" s="348">
        <f t="shared" si="3"/>
        <v>31.462286014460929</v>
      </c>
      <c r="AI10" s="348">
        <f t="shared" si="3"/>
        <v>31.66845904997005</v>
      </c>
      <c r="AJ10" s="384">
        <f t="shared" si="3"/>
        <v>31.789616506252855</v>
      </c>
      <c r="AK10" s="154"/>
    </row>
    <row r="11" spans="1:37" ht="15.75" x14ac:dyDescent="0.25">
      <c r="A11" s="156"/>
      <c r="B11" s="183"/>
      <c r="C11" s="154"/>
      <c r="D11" s="306"/>
      <c r="E11" s="307"/>
      <c r="F11" s="184"/>
      <c r="G11" s="184"/>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54"/>
    </row>
    <row r="12" spans="1:37" ht="15.75" x14ac:dyDescent="0.25">
      <c r="A12" s="156"/>
      <c r="B12" s="183"/>
      <c r="C12" s="154"/>
      <c r="D12" s="312"/>
      <c r="E12" s="313"/>
      <c r="F12" s="154"/>
      <c r="G12" s="154"/>
      <c r="H12" s="788"/>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4"/>
      <c r="AJ12" s="794"/>
      <c r="AK12" s="154"/>
    </row>
    <row r="13" spans="1:37" ht="15.75" x14ac:dyDescent="0.25">
      <c r="A13" s="156"/>
      <c r="B13" s="183"/>
      <c r="C13" s="184"/>
      <c r="D13" s="306"/>
      <c r="E13" s="307"/>
      <c r="F13" s="184"/>
      <c r="G13" s="184"/>
      <c r="H13" s="184"/>
      <c r="I13" s="795"/>
      <c r="J13" s="795"/>
      <c r="K13" s="795"/>
      <c r="L13" s="795"/>
      <c r="M13" s="795"/>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154"/>
    </row>
    <row r="14" spans="1:37" ht="15.75" x14ac:dyDescent="0.25">
      <c r="A14" s="156"/>
      <c r="B14" s="183"/>
      <c r="C14" s="184"/>
      <c r="D14" s="314" t="str">
        <f>'TITLE PAGE'!B9</f>
        <v>Company:</v>
      </c>
      <c r="E14" s="146" t="str">
        <f>'TITLE PAGE'!D9</f>
        <v>Wessex Water</v>
      </c>
      <c r="F14" s="184"/>
      <c r="G14" s="184"/>
      <c r="H14" s="184"/>
      <c r="I14" s="184"/>
      <c r="J14" s="184"/>
      <c r="K14" s="184"/>
      <c r="L14" s="184"/>
      <c r="M14" s="184"/>
      <c r="N14" s="184"/>
      <c r="O14" s="184"/>
      <c r="P14" s="154"/>
      <c r="Q14" s="154"/>
      <c r="R14" s="154"/>
      <c r="S14" s="154"/>
      <c r="T14" s="154"/>
      <c r="U14" s="154"/>
      <c r="V14" s="154"/>
      <c r="W14" s="154"/>
      <c r="X14" s="154"/>
      <c r="Y14" s="154"/>
      <c r="Z14" s="154"/>
      <c r="AA14" s="154"/>
      <c r="AB14" s="154"/>
      <c r="AC14" s="154"/>
      <c r="AD14" s="154"/>
      <c r="AE14" s="154"/>
      <c r="AF14" s="154"/>
      <c r="AG14" s="154"/>
      <c r="AH14" s="154"/>
      <c r="AI14" s="154"/>
      <c r="AJ14" s="154"/>
      <c r="AK14" s="154"/>
    </row>
    <row r="15" spans="1:37" ht="15.75" x14ac:dyDescent="0.25">
      <c r="A15" s="156"/>
      <c r="B15" s="183"/>
      <c r="C15" s="184"/>
      <c r="D15" s="315" t="str">
        <f>'TITLE PAGE'!B10</f>
        <v>Resource Zone Name:</v>
      </c>
      <c r="E15" s="148" t="str">
        <f>'TITLE PAGE'!D10</f>
        <v>Supply Area</v>
      </c>
      <c r="F15" s="184"/>
      <c r="G15" s="184"/>
      <c r="H15" s="184"/>
      <c r="I15" s="184"/>
      <c r="J15" s="184"/>
      <c r="K15" s="184"/>
      <c r="L15" s="184"/>
      <c r="M15" s="184"/>
      <c r="N15" s="184"/>
      <c r="O15" s="184"/>
      <c r="P15" s="154"/>
      <c r="Q15" s="154"/>
      <c r="R15" s="154"/>
      <c r="S15" s="154"/>
      <c r="T15" s="154"/>
      <c r="U15" s="154"/>
      <c r="V15" s="154"/>
      <c r="W15" s="154"/>
      <c r="X15" s="154"/>
      <c r="Y15" s="154"/>
      <c r="Z15" s="154"/>
      <c r="AA15" s="154"/>
      <c r="AB15" s="154"/>
      <c r="AC15" s="154"/>
      <c r="AD15" s="154"/>
      <c r="AE15" s="154"/>
      <c r="AF15" s="154"/>
      <c r="AG15" s="154"/>
      <c r="AH15" s="154"/>
      <c r="AI15" s="154"/>
      <c r="AJ15" s="154"/>
      <c r="AK15" s="154"/>
    </row>
    <row r="16" spans="1:37" ht="15.75" x14ac:dyDescent="0.25">
      <c r="A16" s="156"/>
      <c r="B16" s="183"/>
      <c r="C16" s="184"/>
      <c r="D16" s="315" t="str">
        <f>'TITLE PAGE'!B11</f>
        <v>Resource Zone Number:</v>
      </c>
      <c r="E16" s="149">
        <f>'TITLE PAGE'!D11</f>
        <v>1</v>
      </c>
      <c r="F16" s="184"/>
      <c r="G16" s="184"/>
      <c r="H16" s="184"/>
      <c r="I16" s="184"/>
      <c r="J16" s="184"/>
      <c r="K16" s="184"/>
      <c r="L16" s="184"/>
      <c r="M16" s="184"/>
      <c r="N16" s="184"/>
      <c r="O16" s="184"/>
      <c r="P16" s="154"/>
      <c r="Q16" s="154"/>
      <c r="R16" s="154"/>
      <c r="S16" s="154"/>
      <c r="T16" s="154"/>
      <c r="U16" s="154"/>
      <c r="V16" s="154"/>
      <c r="W16" s="154"/>
      <c r="X16" s="154"/>
      <c r="Y16" s="154"/>
      <c r="Z16" s="154"/>
      <c r="AA16" s="154"/>
      <c r="AB16" s="154"/>
      <c r="AC16" s="154"/>
      <c r="AD16" s="154"/>
      <c r="AE16" s="154"/>
      <c r="AF16" s="154"/>
      <c r="AG16" s="154"/>
      <c r="AH16" s="154"/>
      <c r="AI16" s="154"/>
      <c r="AJ16" s="154"/>
      <c r="AK16" s="154"/>
    </row>
    <row r="17" spans="1:37" ht="15.75" x14ac:dyDescent="0.25">
      <c r="A17" s="156"/>
      <c r="B17" s="183"/>
      <c r="C17" s="184"/>
      <c r="D17" s="315" t="str">
        <f>'TITLE PAGE'!B12</f>
        <v xml:space="preserve">Planning Scenario Name:                                                                     </v>
      </c>
      <c r="E17" s="148" t="str">
        <f>'TITLE PAGE'!D12</f>
        <v>Dry Year Annual Average</v>
      </c>
      <c r="F17" s="184"/>
      <c r="G17" s="184"/>
      <c r="H17" s="184"/>
      <c r="I17" s="184"/>
      <c r="J17" s="184"/>
      <c r="K17" s="184"/>
      <c r="L17" s="184"/>
      <c r="M17" s="184"/>
      <c r="N17" s="184"/>
      <c r="O17" s="184"/>
      <c r="P17" s="154"/>
      <c r="Q17" s="154"/>
      <c r="R17" s="154"/>
      <c r="S17" s="154"/>
      <c r="T17" s="154"/>
      <c r="U17" s="154"/>
      <c r="V17" s="154"/>
      <c r="W17" s="154"/>
      <c r="X17" s="154"/>
      <c r="Y17" s="154"/>
      <c r="Z17" s="154"/>
      <c r="AA17" s="154"/>
      <c r="AB17" s="154"/>
      <c r="AC17" s="154"/>
      <c r="AD17" s="154"/>
      <c r="AE17" s="154"/>
      <c r="AF17" s="154"/>
      <c r="AG17" s="154"/>
      <c r="AH17" s="154"/>
      <c r="AI17" s="154"/>
      <c r="AJ17" s="154"/>
      <c r="AK17" s="154"/>
    </row>
    <row r="18" spans="1:37" ht="15.75" x14ac:dyDescent="0.25">
      <c r="A18" s="156"/>
      <c r="B18" s="183"/>
      <c r="C18" s="184"/>
      <c r="D18" s="316" t="str">
        <f>'TITLE PAGE'!B13</f>
        <v xml:space="preserve">Chosen Level of Service:  </v>
      </c>
      <c r="E18" s="152" t="str">
        <f>'TITLE PAGE'!D13</f>
        <v>Company</v>
      </c>
      <c r="F18" s="184"/>
      <c r="G18" s="184"/>
      <c r="H18" s="184"/>
      <c r="I18" s="184"/>
      <c r="J18" s="184"/>
      <c r="K18" s="184"/>
      <c r="L18" s="184"/>
      <c r="M18" s="184"/>
      <c r="N18" s="184"/>
      <c r="O18" s="184"/>
      <c r="P18" s="154"/>
      <c r="Q18" s="154"/>
      <c r="R18" s="154"/>
      <c r="S18" s="154"/>
      <c r="T18" s="154"/>
      <c r="U18" s="154"/>
      <c r="V18" s="154"/>
      <c r="W18" s="154"/>
      <c r="X18" s="154"/>
      <c r="Y18" s="154"/>
      <c r="Z18" s="154"/>
      <c r="AA18" s="154"/>
      <c r="AB18" s="154"/>
      <c r="AC18" s="154"/>
      <c r="AD18" s="154"/>
      <c r="AE18" s="154"/>
      <c r="AF18" s="154"/>
      <c r="AG18" s="154"/>
      <c r="AH18" s="154"/>
      <c r="AI18" s="154"/>
      <c r="AJ18" s="154"/>
      <c r="AK18" s="154"/>
    </row>
    <row r="19" spans="1:37" ht="15.75" x14ac:dyDescent="0.25">
      <c r="A19" s="156"/>
      <c r="B19" s="183"/>
      <c r="C19" s="184"/>
      <c r="D19" s="306"/>
      <c r="E19" s="333"/>
      <c r="F19" s="184"/>
      <c r="G19" s="184"/>
      <c r="H19" s="184"/>
      <c r="I19" s="184"/>
      <c r="J19" s="184"/>
      <c r="K19" s="184"/>
      <c r="L19" s="184"/>
      <c r="M19" s="184"/>
      <c r="N19" s="184"/>
      <c r="O19" s="184"/>
      <c r="P19" s="154"/>
      <c r="Q19" s="154"/>
      <c r="R19" s="154"/>
      <c r="S19" s="154"/>
      <c r="T19" s="154"/>
      <c r="U19" s="154"/>
      <c r="V19" s="154"/>
      <c r="W19" s="154"/>
      <c r="X19" s="154"/>
      <c r="Y19" s="154"/>
      <c r="Z19" s="154"/>
      <c r="AA19" s="154"/>
      <c r="AB19" s="154"/>
      <c r="AC19" s="154"/>
      <c r="AD19" s="154"/>
      <c r="AE19" s="154"/>
      <c r="AF19" s="154"/>
      <c r="AG19" s="154"/>
      <c r="AH19" s="154"/>
      <c r="AI19" s="154"/>
      <c r="AJ19" s="154"/>
      <c r="AK19" s="154"/>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33"/>
  <sheetViews>
    <sheetView zoomScale="75" zoomScaleNormal="75" workbookViewId="0">
      <selection activeCell="G10" sqref="G10"/>
    </sheetView>
  </sheetViews>
  <sheetFormatPr defaultColWidth="8.88671875" defaultRowHeight="12.75" x14ac:dyDescent="0.2"/>
  <cols>
    <col min="1" max="1" width="2.109375" style="802" customWidth="1"/>
    <col min="2" max="2" width="13.88671875" style="802" customWidth="1"/>
    <col min="3" max="3" width="14" style="802" customWidth="1"/>
    <col min="4" max="6" width="13" style="802" customWidth="1"/>
    <col min="7" max="7" width="16.5546875" style="802" customWidth="1"/>
    <col min="8" max="12" width="12.21875" style="802" customWidth="1"/>
    <col min="13" max="13" width="11.109375" style="802" customWidth="1"/>
    <col min="14" max="14" width="17.44140625" style="802" customWidth="1"/>
    <col min="15" max="15" width="13.77734375" style="802" customWidth="1"/>
    <col min="16" max="16" width="14" style="802" customWidth="1"/>
    <col min="17" max="17" width="12.21875" style="802" customWidth="1"/>
    <col min="18" max="18" width="14" style="802" customWidth="1"/>
    <col min="19" max="20" width="12.21875" style="802" customWidth="1"/>
    <col min="21" max="21" width="13.6640625" style="802" customWidth="1"/>
    <col min="22" max="22" width="13.44140625" style="802" customWidth="1"/>
    <col min="23" max="256" width="8.88671875" style="802"/>
    <col min="257" max="257" width="2.109375" style="802" customWidth="1"/>
    <col min="258" max="258" width="13.88671875" style="802" customWidth="1"/>
    <col min="259" max="262" width="13" style="802" customWidth="1"/>
    <col min="263" max="263" width="16.5546875" style="802" customWidth="1"/>
    <col min="264" max="268" width="12.21875" style="802" customWidth="1"/>
    <col min="269" max="269" width="11.109375" style="802" customWidth="1"/>
    <col min="270" max="270" width="17.44140625" style="802" customWidth="1"/>
    <col min="271" max="276" width="12.21875" style="802" customWidth="1"/>
    <col min="277" max="277" width="13.6640625" style="802" customWidth="1"/>
    <col min="278" max="278" width="13.44140625" style="802" customWidth="1"/>
    <col min="279" max="512" width="8.88671875" style="802"/>
    <col min="513" max="513" width="2.109375" style="802" customWidth="1"/>
    <col min="514" max="514" width="13.88671875" style="802" customWidth="1"/>
    <col min="515" max="518" width="13" style="802" customWidth="1"/>
    <col min="519" max="519" width="16.5546875" style="802" customWidth="1"/>
    <col min="520" max="524" width="12.21875" style="802" customWidth="1"/>
    <col min="525" max="525" width="11.109375" style="802" customWidth="1"/>
    <col min="526" max="526" width="17.44140625" style="802" customWidth="1"/>
    <col min="527" max="532" width="12.21875" style="802" customWidth="1"/>
    <col min="533" max="533" width="13.6640625" style="802" customWidth="1"/>
    <col min="534" max="534" width="13.44140625" style="802" customWidth="1"/>
    <col min="535" max="768" width="8.88671875" style="802"/>
    <col min="769" max="769" width="2.109375" style="802" customWidth="1"/>
    <col min="770" max="770" width="13.88671875" style="802" customWidth="1"/>
    <col min="771" max="774" width="13" style="802" customWidth="1"/>
    <col min="775" max="775" width="16.5546875" style="802" customWidth="1"/>
    <col min="776" max="780" width="12.21875" style="802" customWidth="1"/>
    <col min="781" max="781" width="11.109375" style="802" customWidth="1"/>
    <col min="782" max="782" width="17.44140625" style="802" customWidth="1"/>
    <col min="783" max="788" width="12.21875" style="802" customWidth="1"/>
    <col min="789" max="789" width="13.6640625" style="802" customWidth="1"/>
    <col min="790" max="790" width="13.44140625" style="802" customWidth="1"/>
    <col min="791" max="1024" width="8.88671875" style="802"/>
    <col min="1025" max="1025" width="2.109375" style="802" customWidth="1"/>
    <col min="1026" max="1026" width="13.88671875" style="802" customWidth="1"/>
    <col min="1027" max="1030" width="13" style="802" customWidth="1"/>
    <col min="1031" max="1031" width="16.5546875" style="802" customWidth="1"/>
    <col min="1032" max="1036" width="12.21875" style="802" customWidth="1"/>
    <col min="1037" max="1037" width="11.109375" style="802" customWidth="1"/>
    <col min="1038" max="1038" width="17.44140625" style="802" customWidth="1"/>
    <col min="1039" max="1044" width="12.21875" style="802" customWidth="1"/>
    <col min="1045" max="1045" width="13.6640625" style="802" customWidth="1"/>
    <col min="1046" max="1046" width="13.44140625" style="802" customWidth="1"/>
    <col min="1047" max="1280" width="8.88671875" style="802"/>
    <col min="1281" max="1281" width="2.109375" style="802" customWidth="1"/>
    <col min="1282" max="1282" width="13.88671875" style="802" customWidth="1"/>
    <col min="1283" max="1286" width="13" style="802" customWidth="1"/>
    <col min="1287" max="1287" width="16.5546875" style="802" customWidth="1"/>
    <col min="1288" max="1292" width="12.21875" style="802" customWidth="1"/>
    <col min="1293" max="1293" width="11.109375" style="802" customWidth="1"/>
    <col min="1294" max="1294" width="17.44140625" style="802" customWidth="1"/>
    <col min="1295" max="1300" width="12.21875" style="802" customWidth="1"/>
    <col min="1301" max="1301" width="13.6640625" style="802" customWidth="1"/>
    <col min="1302" max="1302" width="13.44140625" style="802" customWidth="1"/>
    <col min="1303" max="1536" width="8.88671875" style="802"/>
    <col min="1537" max="1537" width="2.109375" style="802" customWidth="1"/>
    <col min="1538" max="1538" width="13.88671875" style="802" customWidth="1"/>
    <col min="1539" max="1542" width="13" style="802" customWidth="1"/>
    <col min="1543" max="1543" width="16.5546875" style="802" customWidth="1"/>
    <col min="1544" max="1548" width="12.21875" style="802" customWidth="1"/>
    <col min="1549" max="1549" width="11.109375" style="802" customWidth="1"/>
    <col min="1550" max="1550" width="17.44140625" style="802" customWidth="1"/>
    <col min="1551" max="1556" width="12.21875" style="802" customWidth="1"/>
    <col min="1557" max="1557" width="13.6640625" style="802" customWidth="1"/>
    <col min="1558" max="1558" width="13.44140625" style="802" customWidth="1"/>
    <col min="1559" max="1792" width="8.88671875" style="802"/>
    <col min="1793" max="1793" width="2.109375" style="802" customWidth="1"/>
    <col min="1794" max="1794" width="13.88671875" style="802" customWidth="1"/>
    <col min="1795" max="1798" width="13" style="802" customWidth="1"/>
    <col min="1799" max="1799" width="16.5546875" style="802" customWidth="1"/>
    <col min="1800" max="1804" width="12.21875" style="802" customWidth="1"/>
    <col min="1805" max="1805" width="11.109375" style="802" customWidth="1"/>
    <col min="1806" max="1806" width="17.44140625" style="802" customWidth="1"/>
    <col min="1807" max="1812" width="12.21875" style="802" customWidth="1"/>
    <col min="1813" max="1813" width="13.6640625" style="802" customWidth="1"/>
    <col min="1814" max="1814" width="13.44140625" style="802" customWidth="1"/>
    <col min="1815" max="2048" width="8.88671875" style="802"/>
    <col min="2049" max="2049" width="2.109375" style="802" customWidth="1"/>
    <col min="2050" max="2050" width="13.88671875" style="802" customWidth="1"/>
    <col min="2051" max="2054" width="13" style="802" customWidth="1"/>
    <col min="2055" max="2055" width="16.5546875" style="802" customWidth="1"/>
    <col min="2056" max="2060" width="12.21875" style="802" customWidth="1"/>
    <col min="2061" max="2061" width="11.109375" style="802" customWidth="1"/>
    <col min="2062" max="2062" width="17.44140625" style="802" customWidth="1"/>
    <col min="2063" max="2068" width="12.21875" style="802" customWidth="1"/>
    <col min="2069" max="2069" width="13.6640625" style="802" customWidth="1"/>
    <col min="2070" max="2070" width="13.44140625" style="802" customWidth="1"/>
    <col min="2071" max="2304" width="8.88671875" style="802"/>
    <col min="2305" max="2305" width="2.109375" style="802" customWidth="1"/>
    <col min="2306" max="2306" width="13.88671875" style="802" customWidth="1"/>
    <col min="2307" max="2310" width="13" style="802" customWidth="1"/>
    <col min="2311" max="2311" width="16.5546875" style="802" customWidth="1"/>
    <col min="2312" max="2316" width="12.21875" style="802" customWidth="1"/>
    <col min="2317" max="2317" width="11.109375" style="802" customWidth="1"/>
    <col min="2318" max="2318" width="17.44140625" style="802" customWidth="1"/>
    <col min="2319" max="2324" width="12.21875" style="802" customWidth="1"/>
    <col min="2325" max="2325" width="13.6640625" style="802" customWidth="1"/>
    <col min="2326" max="2326" width="13.44140625" style="802" customWidth="1"/>
    <col min="2327" max="2560" width="8.88671875" style="802"/>
    <col min="2561" max="2561" width="2.109375" style="802" customWidth="1"/>
    <col min="2562" max="2562" width="13.88671875" style="802" customWidth="1"/>
    <col min="2563" max="2566" width="13" style="802" customWidth="1"/>
    <col min="2567" max="2567" width="16.5546875" style="802" customWidth="1"/>
    <col min="2568" max="2572" width="12.21875" style="802" customWidth="1"/>
    <col min="2573" max="2573" width="11.109375" style="802" customWidth="1"/>
    <col min="2574" max="2574" width="17.44140625" style="802" customWidth="1"/>
    <col min="2575" max="2580" width="12.21875" style="802" customWidth="1"/>
    <col min="2581" max="2581" width="13.6640625" style="802" customWidth="1"/>
    <col min="2582" max="2582" width="13.44140625" style="802" customWidth="1"/>
    <col min="2583" max="2816" width="8.88671875" style="802"/>
    <col min="2817" max="2817" width="2.109375" style="802" customWidth="1"/>
    <col min="2818" max="2818" width="13.88671875" style="802" customWidth="1"/>
    <col min="2819" max="2822" width="13" style="802" customWidth="1"/>
    <col min="2823" max="2823" width="16.5546875" style="802" customWidth="1"/>
    <col min="2824" max="2828" width="12.21875" style="802" customWidth="1"/>
    <col min="2829" max="2829" width="11.109375" style="802" customWidth="1"/>
    <col min="2830" max="2830" width="17.44140625" style="802" customWidth="1"/>
    <col min="2831" max="2836" width="12.21875" style="802" customWidth="1"/>
    <col min="2837" max="2837" width="13.6640625" style="802" customWidth="1"/>
    <col min="2838" max="2838" width="13.44140625" style="802" customWidth="1"/>
    <col min="2839" max="3072" width="8.88671875" style="802"/>
    <col min="3073" max="3073" width="2.109375" style="802" customWidth="1"/>
    <col min="3074" max="3074" width="13.88671875" style="802" customWidth="1"/>
    <col min="3075" max="3078" width="13" style="802" customWidth="1"/>
    <col min="3079" max="3079" width="16.5546875" style="802" customWidth="1"/>
    <col min="3080" max="3084" width="12.21875" style="802" customWidth="1"/>
    <col min="3085" max="3085" width="11.109375" style="802" customWidth="1"/>
    <col min="3086" max="3086" width="17.44140625" style="802" customWidth="1"/>
    <col min="3087" max="3092" width="12.21875" style="802" customWidth="1"/>
    <col min="3093" max="3093" width="13.6640625" style="802" customWidth="1"/>
    <col min="3094" max="3094" width="13.44140625" style="802" customWidth="1"/>
    <col min="3095" max="3328" width="8.88671875" style="802"/>
    <col min="3329" max="3329" width="2.109375" style="802" customWidth="1"/>
    <col min="3330" max="3330" width="13.88671875" style="802" customWidth="1"/>
    <col min="3331" max="3334" width="13" style="802" customWidth="1"/>
    <col min="3335" max="3335" width="16.5546875" style="802" customWidth="1"/>
    <col min="3336" max="3340" width="12.21875" style="802" customWidth="1"/>
    <col min="3341" max="3341" width="11.109375" style="802" customWidth="1"/>
    <col min="3342" max="3342" width="17.44140625" style="802" customWidth="1"/>
    <col min="3343" max="3348" width="12.21875" style="802" customWidth="1"/>
    <col min="3349" max="3349" width="13.6640625" style="802" customWidth="1"/>
    <col min="3350" max="3350" width="13.44140625" style="802" customWidth="1"/>
    <col min="3351" max="3584" width="8.88671875" style="802"/>
    <col min="3585" max="3585" width="2.109375" style="802" customWidth="1"/>
    <col min="3586" max="3586" width="13.88671875" style="802" customWidth="1"/>
    <col min="3587" max="3590" width="13" style="802" customWidth="1"/>
    <col min="3591" max="3591" width="16.5546875" style="802" customWidth="1"/>
    <col min="3592" max="3596" width="12.21875" style="802" customWidth="1"/>
    <col min="3597" max="3597" width="11.109375" style="802" customWidth="1"/>
    <col min="3598" max="3598" width="17.44140625" style="802" customWidth="1"/>
    <col min="3599" max="3604" width="12.21875" style="802" customWidth="1"/>
    <col min="3605" max="3605" width="13.6640625" style="802" customWidth="1"/>
    <col min="3606" max="3606" width="13.44140625" style="802" customWidth="1"/>
    <col min="3607" max="3840" width="8.88671875" style="802"/>
    <col min="3841" max="3841" width="2.109375" style="802" customWidth="1"/>
    <col min="3842" max="3842" width="13.88671875" style="802" customWidth="1"/>
    <col min="3843" max="3846" width="13" style="802" customWidth="1"/>
    <col min="3847" max="3847" width="16.5546875" style="802" customWidth="1"/>
    <col min="3848" max="3852" width="12.21875" style="802" customWidth="1"/>
    <col min="3853" max="3853" width="11.109375" style="802" customWidth="1"/>
    <col min="3854" max="3854" width="17.44140625" style="802" customWidth="1"/>
    <col min="3855" max="3860" width="12.21875" style="802" customWidth="1"/>
    <col min="3861" max="3861" width="13.6640625" style="802" customWidth="1"/>
    <col min="3862" max="3862" width="13.44140625" style="802" customWidth="1"/>
    <col min="3863" max="4096" width="8.88671875" style="802"/>
    <col min="4097" max="4097" width="2.109375" style="802" customWidth="1"/>
    <col min="4098" max="4098" width="13.88671875" style="802" customWidth="1"/>
    <col min="4099" max="4102" width="13" style="802" customWidth="1"/>
    <col min="4103" max="4103" width="16.5546875" style="802" customWidth="1"/>
    <col min="4104" max="4108" width="12.21875" style="802" customWidth="1"/>
    <col min="4109" max="4109" width="11.109375" style="802" customWidth="1"/>
    <col min="4110" max="4110" width="17.44140625" style="802" customWidth="1"/>
    <col min="4111" max="4116" width="12.21875" style="802" customWidth="1"/>
    <col min="4117" max="4117" width="13.6640625" style="802" customWidth="1"/>
    <col min="4118" max="4118" width="13.44140625" style="802" customWidth="1"/>
    <col min="4119" max="4352" width="8.88671875" style="802"/>
    <col min="4353" max="4353" width="2.109375" style="802" customWidth="1"/>
    <col min="4354" max="4354" width="13.88671875" style="802" customWidth="1"/>
    <col min="4355" max="4358" width="13" style="802" customWidth="1"/>
    <col min="4359" max="4359" width="16.5546875" style="802" customWidth="1"/>
    <col min="4360" max="4364" width="12.21875" style="802" customWidth="1"/>
    <col min="4365" max="4365" width="11.109375" style="802" customWidth="1"/>
    <col min="4366" max="4366" width="17.44140625" style="802" customWidth="1"/>
    <col min="4367" max="4372" width="12.21875" style="802" customWidth="1"/>
    <col min="4373" max="4373" width="13.6640625" style="802" customWidth="1"/>
    <col min="4374" max="4374" width="13.44140625" style="802" customWidth="1"/>
    <col min="4375" max="4608" width="8.88671875" style="802"/>
    <col min="4609" max="4609" width="2.109375" style="802" customWidth="1"/>
    <col min="4610" max="4610" width="13.88671875" style="802" customWidth="1"/>
    <col min="4611" max="4614" width="13" style="802" customWidth="1"/>
    <col min="4615" max="4615" width="16.5546875" style="802" customWidth="1"/>
    <col min="4616" max="4620" width="12.21875" style="802" customWidth="1"/>
    <col min="4621" max="4621" width="11.109375" style="802" customWidth="1"/>
    <col min="4622" max="4622" width="17.44140625" style="802" customWidth="1"/>
    <col min="4623" max="4628" width="12.21875" style="802" customWidth="1"/>
    <col min="4629" max="4629" width="13.6640625" style="802" customWidth="1"/>
    <col min="4630" max="4630" width="13.44140625" style="802" customWidth="1"/>
    <col min="4631" max="4864" width="8.88671875" style="802"/>
    <col min="4865" max="4865" width="2.109375" style="802" customWidth="1"/>
    <col min="4866" max="4866" width="13.88671875" style="802" customWidth="1"/>
    <col min="4867" max="4870" width="13" style="802" customWidth="1"/>
    <col min="4871" max="4871" width="16.5546875" style="802" customWidth="1"/>
    <col min="4872" max="4876" width="12.21875" style="802" customWidth="1"/>
    <col min="4877" max="4877" width="11.109375" style="802" customWidth="1"/>
    <col min="4878" max="4878" width="17.44140625" style="802" customWidth="1"/>
    <col min="4879" max="4884" width="12.21875" style="802" customWidth="1"/>
    <col min="4885" max="4885" width="13.6640625" style="802" customWidth="1"/>
    <col min="4886" max="4886" width="13.44140625" style="802" customWidth="1"/>
    <col min="4887" max="5120" width="8.88671875" style="802"/>
    <col min="5121" max="5121" width="2.109375" style="802" customWidth="1"/>
    <col min="5122" max="5122" width="13.88671875" style="802" customWidth="1"/>
    <col min="5123" max="5126" width="13" style="802" customWidth="1"/>
    <col min="5127" max="5127" width="16.5546875" style="802" customWidth="1"/>
    <col min="5128" max="5132" width="12.21875" style="802" customWidth="1"/>
    <col min="5133" max="5133" width="11.109375" style="802" customWidth="1"/>
    <col min="5134" max="5134" width="17.44140625" style="802" customWidth="1"/>
    <col min="5135" max="5140" width="12.21875" style="802" customWidth="1"/>
    <col min="5141" max="5141" width="13.6640625" style="802" customWidth="1"/>
    <col min="5142" max="5142" width="13.44140625" style="802" customWidth="1"/>
    <col min="5143" max="5376" width="8.88671875" style="802"/>
    <col min="5377" max="5377" width="2.109375" style="802" customWidth="1"/>
    <col min="5378" max="5378" width="13.88671875" style="802" customWidth="1"/>
    <col min="5379" max="5382" width="13" style="802" customWidth="1"/>
    <col min="5383" max="5383" width="16.5546875" style="802" customWidth="1"/>
    <col min="5384" max="5388" width="12.21875" style="802" customWidth="1"/>
    <col min="5389" max="5389" width="11.109375" style="802" customWidth="1"/>
    <col min="5390" max="5390" width="17.44140625" style="802" customWidth="1"/>
    <col min="5391" max="5396" width="12.21875" style="802" customWidth="1"/>
    <col min="5397" max="5397" width="13.6640625" style="802" customWidth="1"/>
    <col min="5398" max="5398" width="13.44140625" style="802" customWidth="1"/>
    <col min="5399" max="5632" width="8.88671875" style="802"/>
    <col min="5633" max="5633" width="2.109375" style="802" customWidth="1"/>
    <col min="5634" max="5634" width="13.88671875" style="802" customWidth="1"/>
    <col min="5635" max="5638" width="13" style="802" customWidth="1"/>
    <col min="5639" max="5639" width="16.5546875" style="802" customWidth="1"/>
    <col min="5640" max="5644" width="12.21875" style="802" customWidth="1"/>
    <col min="5645" max="5645" width="11.109375" style="802" customWidth="1"/>
    <col min="5646" max="5646" width="17.44140625" style="802" customWidth="1"/>
    <col min="5647" max="5652" width="12.21875" style="802" customWidth="1"/>
    <col min="5653" max="5653" width="13.6640625" style="802" customWidth="1"/>
    <col min="5654" max="5654" width="13.44140625" style="802" customWidth="1"/>
    <col min="5655" max="5888" width="8.88671875" style="802"/>
    <col min="5889" max="5889" width="2.109375" style="802" customWidth="1"/>
    <col min="5890" max="5890" width="13.88671875" style="802" customWidth="1"/>
    <col min="5891" max="5894" width="13" style="802" customWidth="1"/>
    <col min="5895" max="5895" width="16.5546875" style="802" customWidth="1"/>
    <col min="5896" max="5900" width="12.21875" style="802" customWidth="1"/>
    <col min="5901" max="5901" width="11.109375" style="802" customWidth="1"/>
    <col min="5902" max="5902" width="17.44140625" style="802" customWidth="1"/>
    <col min="5903" max="5908" width="12.21875" style="802" customWidth="1"/>
    <col min="5909" max="5909" width="13.6640625" style="802" customWidth="1"/>
    <col min="5910" max="5910" width="13.44140625" style="802" customWidth="1"/>
    <col min="5911" max="6144" width="8.88671875" style="802"/>
    <col min="6145" max="6145" width="2.109375" style="802" customWidth="1"/>
    <col min="6146" max="6146" width="13.88671875" style="802" customWidth="1"/>
    <col min="6147" max="6150" width="13" style="802" customWidth="1"/>
    <col min="6151" max="6151" width="16.5546875" style="802" customWidth="1"/>
    <col min="6152" max="6156" width="12.21875" style="802" customWidth="1"/>
    <col min="6157" max="6157" width="11.109375" style="802" customWidth="1"/>
    <col min="6158" max="6158" width="17.44140625" style="802" customWidth="1"/>
    <col min="6159" max="6164" width="12.21875" style="802" customWidth="1"/>
    <col min="6165" max="6165" width="13.6640625" style="802" customWidth="1"/>
    <col min="6166" max="6166" width="13.44140625" style="802" customWidth="1"/>
    <col min="6167" max="6400" width="8.88671875" style="802"/>
    <col min="6401" max="6401" width="2.109375" style="802" customWidth="1"/>
    <col min="6402" max="6402" width="13.88671875" style="802" customWidth="1"/>
    <col min="6403" max="6406" width="13" style="802" customWidth="1"/>
    <col min="6407" max="6407" width="16.5546875" style="802" customWidth="1"/>
    <col min="6408" max="6412" width="12.21875" style="802" customWidth="1"/>
    <col min="6413" max="6413" width="11.109375" style="802" customWidth="1"/>
    <col min="6414" max="6414" width="17.44140625" style="802" customWidth="1"/>
    <col min="6415" max="6420" width="12.21875" style="802" customWidth="1"/>
    <col min="6421" max="6421" width="13.6640625" style="802" customWidth="1"/>
    <col min="6422" max="6422" width="13.44140625" style="802" customWidth="1"/>
    <col min="6423" max="6656" width="8.88671875" style="802"/>
    <col min="6657" max="6657" width="2.109375" style="802" customWidth="1"/>
    <col min="6658" max="6658" width="13.88671875" style="802" customWidth="1"/>
    <col min="6659" max="6662" width="13" style="802" customWidth="1"/>
    <col min="6663" max="6663" width="16.5546875" style="802" customWidth="1"/>
    <col min="6664" max="6668" width="12.21875" style="802" customWidth="1"/>
    <col min="6669" max="6669" width="11.109375" style="802" customWidth="1"/>
    <col min="6670" max="6670" width="17.44140625" style="802" customWidth="1"/>
    <col min="6671" max="6676" width="12.21875" style="802" customWidth="1"/>
    <col min="6677" max="6677" width="13.6640625" style="802" customWidth="1"/>
    <col min="6678" max="6678" width="13.44140625" style="802" customWidth="1"/>
    <col min="6679" max="6912" width="8.88671875" style="802"/>
    <col min="6913" max="6913" width="2.109375" style="802" customWidth="1"/>
    <col min="6914" max="6914" width="13.88671875" style="802" customWidth="1"/>
    <col min="6915" max="6918" width="13" style="802" customWidth="1"/>
    <col min="6919" max="6919" width="16.5546875" style="802" customWidth="1"/>
    <col min="6920" max="6924" width="12.21875" style="802" customWidth="1"/>
    <col min="6925" max="6925" width="11.109375" style="802" customWidth="1"/>
    <col min="6926" max="6926" width="17.44140625" style="802" customWidth="1"/>
    <col min="6927" max="6932" width="12.21875" style="802" customWidth="1"/>
    <col min="6933" max="6933" width="13.6640625" style="802" customWidth="1"/>
    <col min="6934" max="6934" width="13.44140625" style="802" customWidth="1"/>
    <col min="6935" max="7168" width="8.88671875" style="802"/>
    <col min="7169" max="7169" width="2.109375" style="802" customWidth="1"/>
    <col min="7170" max="7170" width="13.88671875" style="802" customWidth="1"/>
    <col min="7171" max="7174" width="13" style="802" customWidth="1"/>
    <col min="7175" max="7175" width="16.5546875" style="802" customWidth="1"/>
    <col min="7176" max="7180" width="12.21875" style="802" customWidth="1"/>
    <col min="7181" max="7181" width="11.109375" style="802" customWidth="1"/>
    <col min="7182" max="7182" width="17.44140625" style="802" customWidth="1"/>
    <col min="7183" max="7188" width="12.21875" style="802" customWidth="1"/>
    <col min="7189" max="7189" width="13.6640625" style="802" customWidth="1"/>
    <col min="7190" max="7190" width="13.44140625" style="802" customWidth="1"/>
    <col min="7191" max="7424" width="8.88671875" style="802"/>
    <col min="7425" max="7425" width="2.109375" style="802" customWidth="1"/>
    <col min="7426" max="7426" width="13.88671875" style="802" customWidth="1"/>
    <col min="7427" max="7430" width="13" style="802" customWidth="1"/>
    <col min="7431" max="7431" width="16.5546875" style="802" customWidth="1"/>
    <col min="7432" max="7436" width="12.21875" style="802" customWidth="1"/>
    <col min="7437" max="7437" width="11.109375" style="802" customWidth="1"/>
    <col min="7438" max="7438" width="17.44140625" style="802" customWidth="1"/>
    <col min="7439" max="7444" width="12.21875" style="802" customWidth="1"/>
    <col min="7445" max="7445" width="13.6640625" style="802" customWidth="1"/>
    <col min="7446" max="7446" width="13.44140625" style="802" customWidth="1"/>
    <col min="7447" max="7680" width="8.88671875" style="802"/>
    <col min="7681" max="7681" width="2.109375" style="802" customWidth="1"/>
    <col min="7682" max="7682" width="13.88671875" style="802" customWidth="1"/>
    <col min="7683" max="7686" width="13" style="802" customWidth="1"/>
    <col min="7687" max="7687" width="16.5546875" style="802" customWidth="1"/>
    <col min="7688" max="7692" width="12.21875" style="802" customWidth="1"/>
    <col min="7693" max="7693" width="11.109375" style="802" customWidth="1"/>
    <col min="7694" max="7694" width="17.44140625" style="802" customWidth="1"/>
    <col min="7695" max="7700" width="12.21875" style="802" customWidth="1"/>
    <col min="7701" max="7701" width="13.6640625" style="802" customWidth="1"/>
    <col min="7702" max="7702" width="13.44140625" style="802" customWidth="1"/>
    <col min="7703" max="7936" width="8.88671875" style="802"/>
    <col min="7937" max="7937" width="2.109375" style="802" customWidth="1"/>
    <col min="7938" max="7938" width="13.88671875" style="802" customWidth="1"/>
    <col min="7939" max="7942" width="13" style="802" customWidth="1"/>
    <col min="7943" max="7943" width="16.5546875" style="802" customWidth="1"/>
    <col min="7944" max="7948" width="12.21875" style="802" customWidth="1"/>
    <col min="7949" max="7949" width="11.109375" style="802" customWidth="1"/>
    <col min="7950" max="7950" width="17.44140625" style="802" customWidth="1"/>
    <col min="7951" max="7956" width="12.21875" style="802" customWidth="1"/>
    <col min="7957" max="7957" width="13.6640625" style="802" customWidth="1"/>
    <col min="7958" max="7958" width="13.44140625" style="802" customWidth="1"/>
    <col min="7959" max="8192" width="8.88671875" style="802"/>
    <col min="8193" max="8193" width="2.109375" style="802" customWidth="1"/>
    <col min="8194" max="8194" width="13.88671875" style="802" customWidth="1"/>
    <col min="8195" max="8198" width="13" style="802" customWidth="1"/>
    <col min="8199" max="8199" width="16.5546875" style="802" customWidth="1"/>
    <col min="8200" max="8204" width="12.21875" style="802" customWidth="1"/>
    <col min="8205" max="8205" width="11.109375" style="802" customWidth="1"/>
    <col min="8206" max="8206" width="17.44140625" style="802" customWidth="1"/>
    <col min="8207" max="8212" width="12.21875" style="802" customWidth="1"/>
    <col min="8213" max="8213" width="13.6640625" style="802" customWidth="1"/>
    <col min="8214" max="8214" width="13.44140625" style="802" customWidth="1"/>
    <col min="8215" max="8448" width="8.88671875" style="802"/>
    <col min="8449" max="8449" width="2.109375" style="802" customWidth="1"/>
    <col min="8450" max="8450" width="13.88671875" style="802" customWidth="1"/>
    <col min="8451" max="8454" width="13" style="802" customWidth="1"/>
    <col min="8455" max="8455" width="16.5546875" style="802" customWidth="1"/>
    <col min="8456" max="8460" width="12.21875" style="802" customWidth="1"/>
    <col min="8461" max="8461" width="11.109375" style="802" customWidth="1"/>
    <col min="8462" max="8462" width="17.44140625" style="802" customWidth="1"/>
    <col min="8463" max="8468" width="12.21875" style="802" customWidth="1"/>
    <col min="8469" max="8469" width="13.6640625" style="802" customWidth="1"/>
    <col min="8470" max="8470" width="13.44140625" style="802" customWidth="1"/>
    <col min="8471" max="8704" width="8.88671875" style="802"/>
    <col min="8705" max="8705" width="2.109375" style="802" customWidth="1"/>
    <col min="8706" max="8706" width="13.88671875" style="802" customWidth="1"/>
    <col min="8707" max="8710" width="13" style="802" customWidth="1"/>
    <col min="8711" max="8711" width="16.5546875" style="802" customWidth="1"/>
    <col min="8712" max="8716" width="12.21875" style="802" customWidth="1"/>
    <col min="8717" max="8717" width="11.109375" style="802" customWidth="1"/>
    <col min="8718" max="8718" width="17.44140625" style="802" customWidth="1"/>
    <col min="8719" max="8724" width="12.21875" style="802" customWidth="1"/>
    <col min="8725" max="8725" width="13.6640625" style="802" customWidth="1"/>
    <col min="8726" max="8726" width="13.44140625" style="802" customWidth="1"/>
    <col min="8727" max="8960" width="8.88671875" style="802"/>
    <col min="8961" max="8961" width="2.109375" style="802" customWidth="1"/>
    <col min="8962" max="8962" width="13.88671875" style="802" customWidth="1"/>
    <col min="8963" max="8966" width="13" style="802" customWidth="1"/>
    <col min="8967" max="8967" width="16.5546875" style="802" customWidth="1"/>
    <col min="8968" max="8972" width="12.21875" style="802" customWidth="1"/>
    <col min="8973" max="8973" width="11.109375" style="802" customWidth="1"/>
    <col min="8974" max="8974" width="17.44140625" style="802" customWidth="1"/>
    <col min="8975" max="8980" width="12.21875" style="802" customWidth="1"/>
    <col min="8981" max="8981" width="13.6640625" style="802" customWidth="1"/>
    <col min="8982" max="8982" width="13.44140625" style="802" customWidth="1"/>
    <col min="8983" max="9216" width="8.88671875" style="802"/>
    <col min="9217" max="9217" width="2.109375" style="802" customWidth="1"/>
    <col min="9218" max="9218" width="13.88671875" style="802" customWidth="1"/>
    <col min="9219" max="9222" width="13" style="802" customWidth="1"/>
    <col min="9223" max="9223" width="16.5546875" style="802" customWidth="1"/>
    <col min="9224" max="9228" width="12.21875" style="802" customWidth="1"/>
    <col min="9229" max="9229" width="11.109375" style="802" customWidth="1"/>
    <col min="9230" max="9230" width="17.44140625" style="802" customWidth="1"/>
    <col min="9231" max="9236" width="12.21875" style="802" customWidth="1"/>
    <col min="9237" max="9237" width="13.6640625" style="802" customWidth="1"/>
    <col min="9238" max="9238" width="13.44140625" style="802" customWidth="1"/>
    <col min="9239" max="9472" width="8.88671875" style="802"/>
    <col min="9473" max="9473" width="2.109375" style="802" customWidth="1"/>
    <col min="9474" max="9474" width="13.88671875" style="802" customWidth="1"/>
    <col min="9475" max="9478" width="13" style="802" customWidth="1"/>
    <col min="9479" max="9479" width="16.5546875" style="802" customWidth="1"/>
    <col min="9480" max="9484" width="12.21875" style="802" customWidth="1"/>
    <col min="9485" max="9485" width="11.109375" style="802" customWidth="1"/>
    <col min="9486" max="9486" width="17.44140625" style="802" customWidth="1"/>
    <col min="9487" max="9492" width="12.21875" style="802" customWidth="1"/>
    <col min="9493" max="9493" width="13.6640625" style="802" customWidth="1"/>
    <col min="9494" max="9494" width="13.44140625" style="802" customWidth="1"/>
    <col min="9495" max="9728" width="8.88671875" style="802"/>
    <col min="9729" max="9729" width="2.109375" style="802" customWidth="1"/>
    <col min="9730" max="9730" width="13.88671875" style="802" customWidth="1"/>
    <col min="9731" max="9734" width="13" style="802" customWidth="1"/>
    <col min="9735" max="9735" width="16.5546875" style="802" customWidth="1"/>
    <col min="9736" max="9740" width="12.21875" style="802" customWidth="1"/>
    <col min="9741" max="9741" width="11.109375" style="802" customWidth="1"/>
    <col min="9742" max="9742" width="17.44140625" style="802" customWidth="1"/>
    <col min="9743" max="9748" width="12.21875" style="802" customWidth="1"/>
    <col min="9749" max="9749" width="13.6640625" style="802" customWidth="1"/>
    <col min="9750" max="9750" width="13.44140625" style="802" customWidth="1"/>
    <col min="9751" max="9984" width="8.88671875" style="802"/>
    <col min="9985" max="9985" width="2.109375" style="802" customWidth="1"/>
    <col min="9986" max="9986" width="13.88671875" style="802" customWidth="1"/>
    <col min="9987" max="9990" width="13" style="802" customWidth="1"/>
    <col min="9991" max="9991" width="16.5546875" style="802" customWidth="1"/>
    <col min="9992" max="9996" width="12.21875" style="802" customWidth="1"/>
    <col min="9997" max="9997" width="11.109375" style="802" customWidth="1"/>
    <col min="9998" max="9998" width="17.44140625" style="802" customWidth="1"/>
    <col min="9999" max="10004" width="12.21875" style="802" customWidth="1"/>
    <col min="10005" max="10005" width="13.6640625" style="802" customWidth="1"/>
    <col min="10006" max="10006" width="13.44140625" style="802" customWidth="1"/>
    <col min="10007" max="10240" width="8.88671875" style="802"/>
    <col min="10241" max="10241" width="2.109375" style="802" customWidth="1"/>
    <col min="10242" max="10242" width="13.88671875" style="802" customWidth="1"/>
    <col min="10243" max="10246" width="13" style="802" customWidth="1"/>
    <col min="10247" max="10247" width="16.5546875" style="802" customWidth="1"/>
    <col min="10248" max="10252" width="12.21875" style="802" customWidth="1"/>
    <col min="10253" max="10253" width="11.109375" style="802" customWidth="1"/>
    <col min="10254" max="10254" width="17.44140625" style="802" customWidth="1"/>
    <col min="10255" max="10260" width="12.21875" style="802" customWidth="1"/>
    <col min="10261" max="10261" width="13.6640625" style="802" customWidth="1"/>
    <col min="10262" max="10262" width="13.44140625" style="802" customWidth="1"/>
    <col min="10263" max="10496" width="8.88671875" style="802"/>
    <col min="10497" max="10497" width="2.109375" style="802" customWidth="1"/>
    <col min="10498" max="10498" width="13.88671875" style="802" customWidth="1"/>
    <col min="10499" max="10502" width="13" style="802" customWidth="1"/>
    <col min="10503" max="10503" width="16.5546875" style="802" customWidth="1"/>
    <col min="10504" max="10508" width="12.21875" style="802" customWidth="1"/>
    <col min="10509" max="10509" width="11.109375" style="802" customWidth="1"/>
    <col min="10510" max="10510" width="17.44140625" style="802" customWidth="1"/>
    <col min="10511" max="10516" width="12.21875" style="802" customWidth="1"/>
    <col min="10517" max="10517" width="13.6640625" style="802" customWidth="1"/>
    <col min="10518" max="10518" width="13.44140625" style="802" customWidth="1"/>
    <col min="10519" max="10752" width="8.88671875" style="802"/>
    <col min="10753" max="10753" width="2.109375" style="802" customWidth="1"/>
    <col min="10754" max="10754" width="13.88671875" style="802" customWidth="1"/>
    <col min="10755" max="10758" width="13" style="802" customWidth="1"/>
    <col min="10759" max="10759" width="16.5546875" style="802" customWidth="1"/>
    <col min="10760" max="10764" width="12.21875" style="802" customWidth="1"/>
    <col min="10765" max="10765" width="11.109375" style="802" customWidth="1"/>
    <col min="10766" max="10766" width="17.44140625" style="802" customWidth="1"/>
    <col min="10767" max="10772" width="12.21875" style="802" customWidth="1"/>
    <col min="10773" max="10773" width="13.6640625" style="802" customWidth="1"/>
    <col min="10774" max="10774" width="13.44140625" style="802" customWidth="1"/>
    <col min="10775" max="11008" width="8.88671875" style="802"/>
    <col min="11009" max="11009" width="2.109375" style="802" customWidth="1"/>
    <col min="11010" max="11010" width="13.88671875" style="802" customWidth="1"/>
    <col min="11011" max="11014" width="13" style="802" customWidth="1"/>
    <col min="11015" max="11015" width="16.5546875" style="802" customWidth="1"/>
    <col min="11016" max="11020" width="12.21875" style="802" customWidth="1"/>
    <col min="11021" max="11021" width="11.109375" style="802" customWidth="1"/>
    <col min="11022" max="11022" width="17.44140625" style="802" customWidth="1"/>
    <col min="11023" max="11028" width="12.21875" style="802" customWidth="1"/>
    <col min="11029" max="11029" width="13.6640625" style="802" customWidth="1"/>
    <col min="11030" max="11030" width="13.44140625" style="802" customWidth="1"/>
    <col min="11031" max="11264" width="8.88671875" style="802"/>
    <col min="11265" max="11265" width="2.109375" style="802" customWidth="1"/>
    <col min="11266" max="11266" width="13.88671875" style="802" customWidth="1"/>
    <col min="11267" max="11270" width="13" style="802" customWidth="1"/>
    <col min="11271" max="11271" width="16.5546875" style="802" customWidth="1"/>
    <col min="11272" max="11276" width="12.21875" style="802" customWidth="1"/>
    <col min="11277" max="11277" width="11.109375" style="802" customWidth="1"/>
    <col min="11278" max="11278" width="17.44140625" style="802" customWidth="1"/>
    <col min="11279" max="11284" width="12.21875" style="802" customWidth="1"/>
    <col min="11285" max="11285" width="13.6640625" style="802" customWidth="1"/>
    <col min="11286" max="11286" width="13.44140625" style="802" customWidth="1"/>
    <col min="11287" max="11520" width="8.88671875" style="802"/>
    <col min="11521" max="11521" width="2.109375" style="802" customWidth="1"/>
    <col min="11522" max="11522" width="13.88671875" style="802" customWidth="1"/>
    <col min="11523" max="11526" width="13" style="802" customWidth="1"/>
    <col min="11527" max="11527" width="16.5546875" style="802" customWidth="1"/>
    <col min="11528" max="11532" width="12.21875" style="802" customWidth="1"/>
    <col min="11533" max="11533" width="11.109375" style="802" customWidth="1"/>
    <col min="11534" max="11534" width="17.44140625" style="802" customWidth="1"/>
    <col min="11535" max="11540" width="12.21875" style="802" customWidth="1"/>
    <col min="11541" max="11541" width="13.6640625" style="802" customWidth="1"/>
    <col min="11542" max="11542" width="13.44140625" style="802" customWidth="1"/>
    <col min="11543" max="11776" width="8.88671875" style="802"/>
    <col min="11777" max="11777" width="2.109375" style="802" customWidth="1"/>
    <col min="11778" max="11778" width="13.88671875" style="802" customWidth="1"/>
    <col min="11779" max="11782" width="13" style="802" customWidth="1"/>
    <col min="11783" max="11783" width="16.5546875" style="802" customWidth="1"/>
    <col min="11784" max="11788" width="12.21875" style="802" customWidth="1"/>
    <col min="11789" max="11789" width="11.109375" style="802" customWidth="1"/>
    <col min="11790" max="11790" width="17.44140625" style="802" customWidth="1"/>
    <col min="11791" max="11796" width="12.21875" style="802" customWidth="1"/>
    <col min="11797" max="11797" width="13.6640625" style="802" customWidth="1"/>
    <col min="11798" max="11798" width="13.44140625" style="802" customWidth="1"/>
    <col min="11799" max="12032" width="8.88671875" style="802"/>
    <col min="12033" max="12033" width="2.109375" style="802" customWidth="1"/>
    <col min="12034" max="12034" width="13.88671875" style="802" customWidth="1"/>
    <col min="12035" max="12038" width="13" style="802" customWidth="1"/>
    <col min="12039" max="12039" width="16.5546875" style="802" customWidth="1"/>
    <col min="12040" max="12044" width="12.21875" style="802" customWidth="1"/>
    <col min="12045" max="12045" width="11.109375" style="802" customWidth="1"/>
    <col min="12046" max="12046" width="17.44140625" style="802" customWidth="1"/>
    <col min="12047" max="12052" width="12.21875" style="802" customWidth="1"/>
    <col min="12053" max="12053" width="13.6640625" style="802" customWidth="1"/>
    <col min="12054" max="12054" width="13.44140625" style="802" customWidth="1"/>
    <col min="12055" max="12288" width="8.88671875" style="802"/>
    <col min="12289" max="12289" width="2.109375" style="802" customWidth="1"/>
    <col min="12290" max="12290" width="13.88671875" style="802" customWidth="1"/>
    <col min="12291" max="12294" width="13" style="802" customWidth="1"/>
    <col min="12295" max="12295" width="16.5546875" style="802" customWidth="1"/>
    <col min="12296" max="12300" width="12.21875" style="802" customWidth="1"/>
    <col min="12301" max="12301" width="11.109375" style="802" customWidth="1"/>
    <col min="12302" max="12302" width="17.44140625" style="802" customWidth="1"/>
    <col min="12303" max="12308" width="12.21875" style="802" customWidth="1"/>
    <col min="12309" max="12309" width="13.6640625" style="802" customWidth="1"/>
    <col min="12310" max="12310" width="13.44140625" style="802" customWidth="1"/>
    <col min="12311" max="12544" width="8.88671875" style="802"/>
    <col min="12545" max="12545" width="2.109375" style="802" customWidth="1"/>
    <col min="12546" max="12546" width="13.88671875" style="802" customWidth="1"/>
    <col min="12547" max="12550" width="13" style="802" customWidth="1"/>
    <col min="12551" max="12551" width="16.5546875" style="802" customWidth="1"/>
    <col min="12552" max="12556" width="12.21875" style="802" customWidth="1"/>
    <col min="12557" max="12557" width="11.109375" style="802" customWidth="1"/>
    <col min="12558" max="12558" width="17.44140625" style="802" customWidth="1"/>
    <col min="12559" max="12564" width="12.21875" style="802" customWidth="1"/>
    <col min="12565" max="12565" width="13.6640625" style="802" customWidth="1"/>
    <col min="12566" max="12566" width="13.44140625" style="802" customWidth="1"/>
    <col min="12567" max="12800" width="8.88671875" style="802"/>
    <col min="12801" max="12801" width="2.109375" style="802" customWidth="1"/>
    <col min="12802" max="12802" width="13.88671875" style="802" customWidth="1"/>
    <col min="12803" max="12806" width="13" style="802" customWidth="1"/>
    <col min="12807" max="12807" width="16.5546875" style="802" customWidth="1"/>
    <col min="12808" max="12812" width="12.21875" style="802" customWidth="1"/>
    <col min="12813" max="12813" width="11.109375" style="802" customWidth="1"/>
    <col min="12814" max="12814" width="17.44140625" style="802" customWidth="1"/>
    <col min="12815" max="12820" width="12.21875" style="802" customWidth="1"/>
    <col min="12821" max="12821" width="13.6640625" style="802" customWidth="1"/>
    <col min="12822" max="12822" width="13.44140625" style="802" customWidth="1"/>
    <col min="12823" max="13056" width="8.88671875" style="802"/>
    <col min="13057" max="13057" width="2.109375" style="802" customWidth="1"/>
    <col min="13058" max="13058" width="13.88671875" style="802" customWidth="1"/>
    <col min="13059" max="13062" width="13" style="802" customWidth="1"/>
    <col min="13063" max="13063" width="16.5546875" style="802" customWidth="1"/>
    <col min="13064" max="13068" width="12.21875" style="802" customWidth="1"/>
    <col min="13069" max="13069" width="11.109375" style="802" customWidth="1"/>
    <col min="13070" max="13070" width="17.44140625" style="802" customWidth="1"/>
    <col min="13071" max="13076" width="12.21875" style="802" customWidth="1"/>
    <col min="13077" max="13077" width="13.6640625" style="802" customWidth="1"/>
    <col min="13078" max="13078" width="13.44140625" style="802" customWidth="1"/>
    <col min="13079" max="13312" width="8.88671875" style="802"/>
    <col min="13313" max="13313" width="2.109375" style="802" customWidth="1"/>
    <col min="13314" max="13314" width="13.88671875" style="802" customWidth="1"/>
    <col min="13315" max="13318" width="13" style="802" customWidth="1"/>
    <col min="13319" max="13319" width="16.5546875" style="802" customWidth="1"/>
    <col min="13320" max="13324" width="12.21875" style="802" customWidth="1"/>
    <col min="13325" max="13325" width="11.109375" style="802" customWidth="1"/>
    <col min="13326" max="13326" width="17.44140625" style="802" customWidth="1"/>
    <col min="13327" max="13332" width="12.21875" style="802" customWidth="1"/>
    <col min="13333" max="13333" width="13.6640625" style="802" customWidth="1"/>
    <col min="13334" max="13334" width="13.44140625" style="802" customWidth="1"/>
    <col min="13335" max="13568" width="8.88671875" style="802"/>
    <col min="13569" max="13569" width="2.109375" style="802" customWidth="1"/>
    <col min="13570" max="13570" width="13.88671875" style="802" customWidth="1"/>
    <col min="13571" max="13574" width="13" style="802" customWidth="1"/>
    <col min="13575" max="13575" width="16.5546875" style="802" customWidth="1"/>
    <col min="13576" max="13580" width="12.21875" style="802" customWidth="1"/>
    <col min="13581" max="13581" width="11.109375" style="802" customWidth="1"/>
    <col min="13582" max="13582" width="17.44140625" style="802" customWidth="1"/>
    <col min="13583" max="13588" width="12.21875" style="802" customWidth="1"/>
    <col min="13589" max="13589" width="13.6640625" style="802" customWidth="1"/>
    <col min="13590" max="13590" width="13.44140625" style="802" customWidth="1"/>
    <col min="13591" max="13824" width="8.88671875" style="802"/>
    <col min="13825" max="13825" width="2.109375" style="802" customWidth="1"/>
    <col min="13826" max="13826" width="13.88671875" style="802" customWidth="1"/>
    <col min="13827" max="13830" width="13" style="802" customWidth="1"/>
    <col min="13831" max="13831" width="16.5546875" style="802" customWidth="1"/>
    <col min="13832" max="13836" width="12.21875" style="802" customWidth="1"/>
    <col min="13837" max="13837" width="11.109375" style="802" customWidth="1"/>
    <col min="13838" max="13838" width="17.44140625" style="802" customWidth="1"/>
    <col min="13839" max="13844" width="12.21875" style="802" customWidth="1"/>
    <col min="13845" max="13845" width="13.6640625" style="802" customWidth="1"/>
    <col min="13846" max="13846" width="13.44140625" style="802" customWidth="1"/>
    <col min="13847" max="14080" width="8.88671875" style="802"/>
    <col min="14081" max="14081" width="2.109375" style="802" customWidth="1"/>
    <col min="14082" max="14082" width="13.88671875" style="802" customWidth="1"/>
    <col min="14083" max="14086" width="13" style="802" customWidth="1"/>
    <col min="14087" max="14087" width="16.5546875" style="802" customWidth="1"/>
    <col min="14088" max="14092" width="12.21875" style="802" customWidth="1"/>
    <col min="14093" max="14093" width="11.109375" style="802" customWidth="1"/>
    <col min="14094" max="14094" width="17.44140625" style="802" customWidth="1"/>
    <col min="14095" max="14100" width="12.21875" style="802" customWidth="1"/>
    <col min="14101" max="14101" width="13.6640625" style="802" customWidth="1"/>
    <col min="14102" max="14102" width="13.44140625" style="802" customWidth="1"/>
    <col min="14103" max="14336" width="8.88671875" style="802"/>
    <col min="14337" max="14337" width="2.109375" style="802" customWidth="1"/>
    <col min="14338" max="14338" width="13.88671875" style="802" customWidth="1"/>
    <col min="14339" max="14342" width="13" style="802" customWidth="1"/>
    <col min="14343" max="14343" width="16.5546875" style="802" customWidth="1"/>
    <col min="14344" max="14348" width="12.21875" style="802" customWidth="1"/>
    <col min="14349" max="14349" width="11.109375" style="802" customWidth="1"/>
    <col min="14350" max="14350" width="17.44140625" style="802" customWidth="1"/>
    <col min="14351" max="14356" width="12.21875" style="802" customWidth="1"/>
    <col min="14357" max="14357" width="13.6640625" style="802" customWidth="1"/>
    <col min="14358" max="14358" width="13.44140625" style="802" customWidth="1"/>
    <col min="14359" max="14592" width="8.88671875" style="802"/>
    <col min="14593" max="14593" width="2.109375" style="802" customWidth="1"/>
    <col min="14594" max="14594" width="13.88671875" style="802" customWidth="1"/>
    <col min="14595" max="14598" width="13" style="802" customWidth="1"/>
    <col min="14599" max="14599" width="16.5546875" style="802" customWidth="1"/>
    <col min="14600" max="14604" width="12.21875" style="802" customWidth="1"/>
    <col min="14605" max="14605" width="11.109375" style="802" customWidth="1"/>
    <col min="14606" max="14606" width="17.44140625" style="802" customWidth="1"/>
    <col min="14607" max="14612" width="12.21875" style="802" customWidth="1"/>
    <col min="14613" max="14613" width="13.6640625" style="802" customWidth="1"/>
    <col min="14614" max="14614" width="13.44140625" style="802" customWidth="1"/>
    <col min="14615" max="14848" width="8.88671875" style="802"/>
    <col min="14849" max="14849" width="2.109375" style="802" customWidth="1"/>
    <col min="14850" max="14850" width="13.88671875" style="802" customWidth="1"/>
    <col min="14851" max="14854" width="13" style="802" customWidth="1"/>
    <col min="14855" max="14855" width="16.5546875" style="802" customWidth="1"/>
    <col min="14856" max="14860" width="12.21875" style="802" customWidth="1"/>
    <col min="14861" max="14861" width="11.109375" style="802" customWidth="1"/>
    <col min="14862" max="14862" width="17.44140625" style="802" customWidth="1"/>
    <col min="14863" max="14868" width="12.21875" style="802" customWidth="1"/>
    <col min="14869" max="14869" width="13.6640625" style="802" customWidth="1"/>
    <col min="14870" max="14870" width="13.44140625" style="802" customWidth="1"/>
    <col min="14871" max="15104" width="8.88671875" style="802"/>
    <col min="15105" max="15105" width="2.109375" style="802" customWidth="1"/>
    <col min="15106" max="15106" width="13.88671875" style="802" customWidth="1"/>
    <col min="15107" max="15110" width="13" style="802" customWidth="1"/>
    <col min="15111" max="15111" width="16.5546875" style="802" customWidth="1"/>
    <col min="15112" max="15116" width="12.21875" style="802" customWidth="1"/>
    <col min="15117" max="15117" width="11.109375" style="802" customWidth="1"/>
    <col min="15118" max="15118" width="17.44140625" style="802" customWidth="1"/>
    <col min="15119" max="15124" width="12.21875" style="802" customWidth="1"/>
    <col min="15125" max="15125" width="13.6640625" style="802" customWidth="1"/>
    <col min="15126" max="15126" width="13.44140625" style="802" customWidth="1"/>
    <col min="15127" max="15360" width="8.88671875" style="802"/>
    <col min="15361" max="15361" width="2.109375" style="802" customWidth="1"/>
    <col min="15362" max="15362" width="13.88671875" style="802" customWidth="1"/>
    <col min="15363" max="15366" width="13" style="802" customWidth="1"/>
    <col min="15367" max="15367" width="16.5546875" style="802" customWidth="1"/>
    <col min="15368" max="15372" width="12.21875" style="802" customWidth="1"/>
    <col min="15373" max="15373" width="11.109375" style="802" customWidth="1"/>
    <col min="15374" max="15374" width="17.44140625" style="802" customWidth="1"/>
    <col min="15375" max="15380" width="12.21875" style="802" customWidth="1"/>
    <col min="15381" max="15381" width="13.6640625" style="802" customWidth="1"/>
    <col min="15382" max="15382" width="13.44140625" style="802" customWidth="1"/>
    <col min="15383" max="15616" width="8.88671875" style="802"/>
    <col min="15617" max="15617" width="2.109375" style="802" customWidth="1"/>
    <col min="15618" max="15618" width="13.88671875" style="802" customWidth="1"/>
    <col min="15619" max="15622" width="13" style="802" customWidth="1"/>
    <col min="15623" max="15623" width="16.5546875" style="802" customWidth="1"/>
    <col min="15624" max="15628" width="12.21875" style="802" customWidth="1"/>
    <col min="15629" max="15629" width="11.109375" style="802" customWidth="1"/>
    <col min="15630" max="15630" width="17.44140625" style="802" customWidth="1"/>
    <col min="15631" max="15636" width="12.21875" style="802" customWidth="1"/>
    <col min="15637" max="15637" width="13.6640625" style="802" customWidth="1"/>
    <col min="15638" max="15638" width="13.44140625" style="802" customWidth="1"/>
    <col min="15639" max="15872" width="8.88671875" style="802"/>
    <col min="15873" max="15873" width="2.109375" style="802" customWidth="1"/>
    <col min="15874" max="15874" width="13.88671875" style="802" customWidth="1"/>
    <col min="15875" max="15878" width="13" style="802" customWidth="1"/>
    <col min="15879" max="15879" width="16.5546875" style="802" customWidth="1"/>
    <col min="15880" max="15884" width="12.21875" style="802" customWidth="1"/>
    <col min="15885" max="15885" width="11.109375" style="802" customWidth="1"/>
    <col min="15886" max="15886" width="17.44140625" style="802" customWidth="1"/>
    <col min="15887" max="15892" width="12.21875" style="802" customWidth="1"/>
    <col min="15893" max="15893" width="13.6640625" style="802" customWidth="1"/>
    <col min="15894" max="15894" width="13.44140625" style="802" customWidth="1"/>
    <col min="15895" max="16128" width="8.88671875" style="802"/>
    <col min="16129" max="16129" width="2.109375" style="802" customWidth="1"/>
    <col min="16130" max="16130" width="13.88671875" style="802" customWidth="1"/>
    <col min="16131" max="16134" width="13" style="802" customWidth="1"/>
    <col min="16135" max="16135" width="16.5546875" style="802" customWidth="1"/>
    <col min="16136" max="16140" width="12.21875" style="802" customWidth="1"/>
    <col min="16141" max="16141" width="11.109375" style="802" customWidth="1"/>
    <col min="16142" max="16142" width="17.44140625" style="802" customWidth="1"/>
    <col min="16143" max="16148" width="12.21875" style="802" customWidth="1"/>
    <col min="16149" max="16149" width="13.6640625" style="802" customWidth="1"/>
    <col min="16150" max="16150" width="13.44140625" style="802" customWidth="1"/>
    <col min="16151" max="16384" width="8.88671875" style="802"/>
  </cols>
  <sheetData>
    <row r="1" spans="1:36" x14ac:dyDescent="0.2">
      <c r="A1" s="800"/>
      <c r="B1" s="800"/>
      <c r="C1" s="800"/>
      <c r="D1" s="801"/>
      <c r="E1" s="800"/>
      <c r="F1" s="800"/>
      <c r="G1" s="800"/>
      <c r="H1" s="800"/>
      <c r="I1" s="800"/>
      <c r="J1" s="800"/>
      <c r="K1" s="800"/>
      <c r="L1" s="800"/>
      <c r="M1" s="800"/>
      <c r="N1" s="800"/>
      <c r="O1" s="800"/>
      <c r="P1" s="800"/>
      <c r="Q1" s="800"/>
      <c r="R1" s="800"/>
      <c r="S1" s="800"/>
      <c r="T1" s="800"/>
      <c r="U1" s="800"/>
      <c r="V1" s="800"/>
    </row>
    <row r="2" spans="1:36" ht="18" x14ac:dyDescent="0.2">
      <c r="A2" s="800"/>
      <c r="B2" s="803" t="s">
        <v>678</v>
      </c>
      <c r="C2" s="800"/>
      <c r="D2" s="800"/>
      <c r="E2" s="800"/>
      <c r="F2" s="800"/>
      <c r="G2" s="800"/>
      <c r="H2" s="800"/>
      <c r="I2" s="800"/>
      <c r="J2" s="800"/>
      <c r="K2" s="800"/>
      <c r="L2" s="800"/>
      <c r="M2" s="800"/>
      <c r="N2" s="800"/>
      <c r="O2" s="800"/>
      <c r="P2" s="800"/>
      <c r="Q2" s="800"/>
      <c r="R2" s="800"/>
      <c r="S2" s="800"/>
      <c r="T2" s="800"/>
      <c r="U2" s="800"/>
      <c r="V2" s="800"/>
    </row>
    <row r="3" spans="1:36" ht="13.5" thickBot="1" x14ac:dyDescent="0.25">
      <c r="A3" s="800"/>
      <c r="B3" s="1107"/>
      <c r="C3" s="1107"/>
      <c r="D3" s="800"/>
      <c r="E3" s="804"/>
      <c r="F3" s="804"/>
      <c r="G3" s="800"/>
      <c r="H3" s="800"/>
      <c r="I3" s="800"/>
      <c r="J3" s="800"/>
      <c r="K3" s="800"/>
      <c r="L3" s="800"/>
      <c r="M3" s="800"/>
      <c r="N3" s="800"/>
      <c r="O3" s="800"/>
      <c r="P3" s="800"/>
      <c r="Q3" s="800"/>
      <c r="R3" s="800"/>
      <c r="S3" s="800"/>
      <c r="T3" s="800"/>
      <c r="U3" s="800"/>
      <c r="V3" s="800"/>
      <c r="W3" s="805"/>
      <c r="X3" s="805"/>
      <c r="Y3" s="805"/>
      <c r="Z3" s="805"/>
      <c r="AA3" s="805"/>
      <c r="AB3" s="805"/>
      <c r="AC3" s="805"/>
      <c r="AD3" s="805"/>
      <c r="AE3" s="805"/>
      <c r="AF3" s="805"/>
      <c r="AG3" s="805"/>
      <c r="AH3" s="805"/>
      <c r="AI3" s="805"/>
      <c r="AJ3" s="805"/>
    </row>
    <row r="4" spans="1:36" ht="16.5" thickBot="1" x14ac:dyDescent="0.25">
      <c r="A4" s="800"/>
      <c r="B4" s="1108" t="s">
        <v>679</v>
      </c>
      <c r="C4" s="1109"/>
      <c r="D4" s="1109"/>
      <c r="E4" s="1109"/>
      <c r="F4" s="1110"/>
      <c r="G4" s="1093" t="s">
        <v>680</v>
      </c>
      <c r="H4" s="1111"/>
      <c r="I4" s="1111"/>
      <c r="J4" s="1111"/>
      <c r="K4" s="1111"/>
      <c r="L4" s="1111"/>
      <c r="M4" s="1111"/>
      <c r="N4" s="1094"/>
      <c r="O4" s="1093" t="s">
        <v>681</v>
      </c>
      <c r="P4" s="1111"/>
      <c r="Q4" s="1111"/>
      <c r="R4" s="1111"/>
      <c r="S4" s="1111"/>
      <c r="T4" s="1094"/>
      <c r="U4" s="1093" t="s">
        <v>682</v>
      </c>
      <c r="V4" s="1094"/>
      <c r="W4" s="805"/>
      <c r="X4" s="805"/>
      <c r="Y4" s="805"/>
      <c r="Z4" s="805"/>
      <c r="AA4" s="805"/>
      <c r="AB4" s="805"/>
      <c r="AC4" s="805"/>
      <c r="AD4" s="805"/>
      <c r="AE4" s="805"/>
      <c r="AF4" s="805"/>
      <c r="AG4" s="805"/>
      <c r="AH4" s="805"/>
      <c r="AI4" s="805"/>
      <c r="AJ4" s="805"/>
    </row>
    <row r="5" spans="1:36" ht="51" x14ac:dyDescent="0.2">
      <c r="A5" s="800"/>
      <c r="B5" s="806" t="s">
        <v>683</v>
      </c>
      <c r="C5" s="807" t="s">
        <v>684</v>
      </c>
      <c r="D5" s="807" t="s">
        <v>685</v>
      </c>
      <c r="E5" s="1131" t="s">
        <v>686</v>
      </c>
      <c r="F5" s="1132"/>
      <c r="G5" s="808" t="s">
        <v>717</v>
      </c>
      <c r="H5" s="1133" t="s">
        <v>712</v>
      </c>
      <c r="I5" s="1134"/>
      <c r="J5" s="1134"/>
      <c r="K5" s="1133" t="s">
        <v>715</v>
      </c>
      <c r="L5" s="1134"/>
      <c r="M5" s="1134"/>
      <c r="N5" s="809" t="s">
        <v>714</v>
      </c>
      <c r="O5" s="1135" t="s">
        <v>713</v>
      </c>
      <c r="P5" s="1105"/>
      <c r="Q5" s="1136"/>
      <c r="R5" s="1104" t="s">
        <v>716</v>
      </c>
      <c r="S5" s="1105"/>
      <c r="T5" s="1106"/>
      <c r="U5" s="808" t="s">
        <v>687</v>
      </c>
      <c r="V5" s="809" t="s">
        <v>688</v>
      </c>
      <c r="W5" s="805"/>
      <c r="X5" s="805"/>
      <c r="Y5" s="805"/>
      <c r="Z5" s="805"/>
      <c r="AA5" s="805"/>
      <c r="AB5" s="805"/>
      <c r="AC5" s="805"/>
      <c r="AD5" s="805"/>
      <c r="AE5" s="805"/>
      <c r="AF5" s="805"/>
      <c r="AG5" s="805"/>
      <c r="AH5" s="805"/>
      <c r="AI5" s="805"/>
      <c r="AJ5" s="805"/>
    </row>
    <row r="6" spans="1:36" ht="26.25" thickBot="1" x14ac:dyDescent="0.25">
      <c r="A6" s="800"/>
      <c r="B6" s="810"/>
      <c r="C6" s="811"/>
      <c r="D6" s="811"/>
      <c r="E6" s="812" t="s">
        <v>689</v>
      </c>
      <c r="F6" s="813" t="s">
        <v>690</v>
      </c>
      <c r="G6" s="814" t="s">
        <v>693</v>
      </c>
      <c r="H6" s="815" t="s">
        <v>691</v>
      </c>
      <c r="I6" s="815" t="s">
        <v>692</v>
      </c>
      <c r="J6" s="812" t="s">
        <v>693</v>
      </c>
      <c r="K6" s="815" t="s">
        <v>691</v>
      </c>
      <c r="L6" s="815" t="s">
        <v>692</v>
      </c>
      <c r="M6" s="812" t="s">
        <v>693</v>
      </c>
      <c r="N6" s="816" t="s">
        <v>693</v>
      </c>
      <c r="O6" s="817" t="s">
        <v>691</v>
      </c>
      <c r="P6" s="818" t="s">
        <v>692</v>
      </c>
      <c r="Q6" s="819" t="s">
        <v>693</v>
      </c>
      <c r="R6" s="818" t="s">
        <v>691</v>
      </c>
      <c r="S6" s="818" t="s">
        <v>692</v>
      </c>
      <c r="T6" s="820" t="s">
        <v>693</v>
      </c>
      <c r="U6" s="821" t="s">
        <v>75</v>
      </c>
      <c r="V6" s="822" t="s">
        <v>75</v>
      </c>
      <c r="W6" s="805"/>
      <c r="X6" s="805"/>
      <c r="Y6" s="805"/>
      <c r="Z6" s="805"/>
      <c r="AA6" s="805"/>
      <c r="AB6" s="805"/>
      <c r="AC6" s="805"/>
      <c r="AD6" s="805"/>
      <c r="AE6" s="805"/>
      <c r="AF6" s="805"/>
      <c r="AG6" s="805"/>
      <c r="AH6" s="805"/>
      <c r="AI6" s="805"/>
      <c r="AJ6" s="805"/>
    </row>
    <row r="7" spans="1:36" ht="25.5" x14ac:dyDescent="0.2">
      <c r="A7" s="800"/>
      <c r="B7" s="1095" t="s">
        <v>694</v>
      </c>
      <c r="C7" s="823" t="s">
        <v>813</v>
      </c>
      <c r="D7" s="824" t="s">
        <v>814</v>
      </c>
      <c r="E7" s="823" t="s">
        <v>695</v>
      </c>
      <c r="F7" s="825" t="s">
        <v>695</v>
      </c>
      <c r="G7" s="826">
        <v>402.79</v>
      </c>
      <c r="H7" s="827" t="s">
        <v>575</v>
      </c>
      <c r="I7" s="828">
        <v>0</v>
      </c>
      <c r="J7" s="828">
        <v>0</v>
      </c>
      <c r="K7" s="829" t="s">
        <v>575</v>
      </c>
      <c r="L7" s="828">
        <v>0</v>
      </c>
      <c r="M7" s="828">
        <v>0</v>
      </c>
      <c r="N7" s="830">
        <f>G7</f>
        <v>402.79</v>
      </c>
      <c r="O7" s="831" t="s">
        <v>575</v>
      </c>
      <c r="P7" s="832">
        <v>0</v>
      </c>
      <c r="Q7" s="832">
        <f>P7+G7</f>
        <v>402.79</v>
      </c>
      <c r="R7" s="833" t="s">
        <v>575</v>
      </c>
      <c r="S7" s="832">
        <v>0</v>
      </c>
      <c r="T7" s="834">
        <f>Q7+S7</f>
        <v>402.79</v>
      </c>
      <c r="U7" s="835">
        <v>344.56</v>
      </c>
      <c r="V7" s="836">
        <f>U7-S7</f>
        <v>344.56</v>
      </c>
      <c r="W7" s="805"/>
      <c r="X7" s="805"/>
      <c r="Y7" s="805"/>
      <c r="Z7" s="805"/>
      <c r="AA7" s="805"/>
      <c r="AB7" s="805"/>
      <c r="AC7" s="805"/>
      <c r="AD7" s="805"/>
      <c r="AE7" s="805"/>
      <c r="AF7" s="805"/>
      <c r="AG7" s="805"/>
      <c r="AH7" s="805"/>
      <c r="AI7" s="805"/>
      <c r="AJ7" s="805"/>
    </row>
    <row r="8" spans="1:36" ht="25.5" x14ac:dyDescent="0.2">
      <c r="A8" s="800"/>
      <c r="B8" s="1095"/>
      <c r="C8" s="823" t="s">
        <v>815</v>
      </c>
      <c r="D8" s="824" t="s">
        <v>816</v>
      </c>
      <c r="E8" s="823" t="s">
        <v>695</v>
      </c>
      <c r="F8" s="825" t="s">
        <v>695</v>
      </c>
      <c r="G8" s="837">
        <v>414.98</v>
      </c>
      <c r="H8" s="827" t="s">
        <v>575</v>
      </c>
      <c r="I8" s="828">
        <v>0</v>
      </c>
      <c r="J8" s="828">
        <v>0</v>
      </c>
      <c r="K8" s="829" t="s">
        <v>575</v>
      </c>
      <c r="L8" s="828">
        <v>0</v>
      </c>
      <c r="M8" s="828">
        <v>0</v>
      </c>
      <c r="N8" s="830">
        <f t="shared" ref="N8:N15" si="0">G8</f>
        <v>414.98</v>
      </c>
      <c r="O8" s="838" t="s">
        <v>575</v>
      </c>
      <c r="P8" s="828">
        <v>0</v>
      </c>
      <c r="Q8" s="839">
        <f t="shared" ref="Q8:Q15" si="1">P8+G8</f>
        <v>414.98</v>
      </c>
      <c r="R8" s="827" t="s">
        <v>575</v>
      </c>
      <c r="S8" s="828">
        <v>0</v>
      </c>
      <c r="T8" s="840">
        <f t="shared" ref="T8:T15" si="2">Q8+S8</f>
        <v>414.98</v>
      </c>
      <c r="U8" s="841">
        <v>344.56</v>
      </c>
      <c r="V8" s="842">
        <f t="shared" ref="V8:V15" si="3">U8-S8</f>
        <v>344.56</v>
      </c>
      <c r="W8" s="805"/>
      <c r="X8" s="805"/>
      <c r="Y8" s="805"/>
      <c r="Z8" s="805"/>
      <c r="AA8" s="805"/>
      <c r="AB8" s="805"/>
      <c r="AC8" s="805"/>
      <c r="AD8" s="805"/>
      <c r="AE8" s="805"/>
      <c r="AF8" s="805"/>
      <c r="AG8" s="805"/>
      <c r="AH8" s="805"/>
      <c r="AI8" s="805"/>
      <c r="AJ8" s="805"/>
    </row>
    <row r="9" spans="1:36" ht="25.5" x14ac:dyDescent="0.2">
      <c r="A9" s="800"/>
      <c r="B9" s="1096"/>
      <c r="C9" s="697">
        <v>1921</v>
      </c>
      <c r="D9" s="843" t="s">
        <v>817</v>
      </c>
      <c r="E9" s="697" t="s">
        <v>695</v>
      </c>
      <c r="F9" s="825" t="s">
        <v>695</v>
      </c>
      <c r="G9" s="844">
        <v>414.06</v>
      </c>
      <c r="H9" s="827" t="s">
        <v>575</v>
      </c>
      <c r="I9" s="828">
        <v>0</v>
      </c>
      <c r="J9" s="839">
        <v>0</v>
      </c>
      <c r="K9" s="829" t="s">
        <v>575</v>
      </c>
      <c r="L9" s="839">
        <v>0</v>
      </c>
      <c r="M9" s="828">
        <v>0</v>
      </c>
      <c r="N9" s="830">
        <f t="shared" si="0"/>
        <v>414.06</v>
      </c>
      <c r="O9" s="845" t="s">
        <v>575</v>
      </c>
      <c r="P9" s="839">
        <v>0</v>
      </c>
      <c r="Q9" s="839">
        <f t="shared" si="1"/>
        <v>414.06</v>
      </c>
      <c r="R9" s="846" t="s">
        <v>575</v>
      </c>
      <c r="S9" s="839">
        <v>0</v>
      </c>
      <c r="T9" s="840">
        <f t="shared" si="2"/>
        <v>414.06</v>
      </c>
      <c r="U9" s="841">
        <v>344.56</v>
      </c>
      <c r="V9" s="847">
        <f t="shared" si="3"/>
        <v>344.56</v>
      </c>
      <c r="W9" s="805"/>
      <c r="X9" s="805"/>
      <c r="Y9" s="805"/>
      <c r="Z9" s="805"/>
      <c r="AA9" s="805"/>
      <c r="AB9" s="805"/>
      <c r="AC9" s="805"/>
      <c r="AD9" s="805"/>
      <c r="AE9" s="805"/>
      <c r="AF9" s="805"/>
      <c r="AG9" s="805"/>
      <c r="AH9" s="805"/>
      <c r="AI9" s="805"/>
      <c r="AJ9" s="805"/>
    </row>
    <row r="10" spans="1:36" ht="20.25" customHeight="1" x14ac:dyDescent="0.2">
      <c r="A10" s="800"/>
      <c r="B10" s="1097" t="s">
        <v>697</v>
      </c>
      <c r="C10" s="697" t="s">
        <v>818</v>
      </c>
      <c r="D10" s="697" t="s">
        <v>698</v>
      </c>
      <c r="E10" s="697" t="s">
        <v>695</v>
      </c>
      <c r="F10" s="848" t="s">
        <v>695</v>
      </c>
      <c r="G10" s="844">
        <v>394.34</v>
      </c>
      <c r="H10" s="846" t="s">
        <v>575</v>
      </c>
      <c r="I10" s="839">
        <v>0</v>
      </c>
      <c r="J10" s="839">
        <v>0</v>
      </c>
      <c r="K10" s="849" t="s">
        <v>575</v>
      </c>
      <c r="L10" s="839">
        <v>0</v>
      </c>
      <c r="M10" s="839">
        <v>0</v>
      </c>
      <c r="N10" s="840">
        <f t="shared" si="0"/>
        <v>394.34</v>
      </c>
      <c r="O10" s="845" t="s">
        <v>819</v>
      </c>
      <c r="P10" s="839">
        <v>7</v>
      </c>
      <c r="Q10" s="839">
        <f t="shared" si="1"/>
        <v>401.34</v>
      </c>
      <c r="R10" s="846" t="s">
        <v>820</v>
      </c>
      <c r="S10" s="839">
        <v>5</v>
      </c>
      <c r="T10" s="840">
        <f t="shared" si="2"/>
        <v>406.34</v>
      </c>
      <c r="U10" s="841">
        <v>344.56</v>
      </c>
      <c r="V10" s="847">
        <f t="shared" si="3"/>
        <v>339.56</v>
      </c>
      <c r="W10" s="805"/>
      <c r="X10" s="805"/>
      <c r="Y10" s="805"/>
      <c r="Z10" s="805"/>
      <c r="AA10" s="805"/>
      <c r="AB10" s="805"/>
      <c r="AC10" s="805"/>
      <c r="AD10" s="805"/>
      <c r="AE10" s="805"/>
      <c r="AF10" s="805"/>
      <c r="AG10" s="805"/>
      <c r="AH10" s="805"/>
      <c r="AI10" s="805"/>
      <c r="AJ10" s="805"/>
    </row>
    <row r="11" spans="1:36" ht="20.25" customHeight="1" x14ac:dyDescent="0.2">
      <c r="A11" s="800"/>
      <c r="B11" s="1098"/>
      <c r="C11" s="850" t="s">
        <v>821</v>
      </c>
      <c r="D11" s="850" t="s">
        <v>699</v>
      </c>
      <c r="E11" s="850" t="s">
        <v>695</v>
      </c>
      <c r="F11" s="825" t="s">
        <v>695</v>
      </c>
      <c r="G11" s="851">
        <v>389.25</v>
      </c>
      <c r="H11" s="846" t="s">
        <v>575</v>
      </c>
      <c r="I11" s="828">
        <v>0</v>
      </c>
      <c r="J11" s="852">
        <v>0</v>
      </c>
      <c r="K11" s="853" t="s">
        <v>575</v>
      </c>
      <c r="L11" s="852">
        <v>0</v>
      </c>
      <c r="M11" s="828">
        <v>0</v>
      </c>
      <c r="N11" s="830">
        <f t="shared" si="0"/>
        <v>389.25</v>
      </c>
      <c r="O11" s="854" t="s">
        <v>819</v>
      </c>
      <c r="P11" s="852">
        <v>8</v>
      </c>
      <c r="Q11" s="839">
        <f t="shared" si="1"/>
        <v>397.25</v>
      </c>
      <c r="R11" s="846" t="s">
        <v>820</v>
      </c>
      <c r="S11" s="852">
        <v>6</v>
      </c>
      <c r="T11" s="840">
        <f t="shared" si="2"/>
        <v>403.25</v>
      </c>
      <c r="U11" s="841">
        <v>344.56</v>
      </c>
      <c r="V11" s="880">
        <f>U11-S11</f>
        <v>338.56</v>
      </c>
      <c r="W11" s="805"/>
      <c r="X11" s="805"/>
      <c r="Y11" s="805"/>
      <c r="Z11" s="805"/>
      <c r="AA11" s="805"/>
      <c r="AB11" s="805"/>
      <c r="AC11" s="805"/>
      <c r="AD11" s="805"/>
      <c r="AE11" s="805"/>
      <c r="AF11" s="805"/>
      <c r="AG11" s="805"/>
      <c r="AH11" s="805"/>
      <c r="AI11" s="805"/>
      <c r="AJ11" s="805"/>
    </row>
    <row r="12" spans="1:36" ht="20.25" customHeight="1" x14ac:dyDescent="0.2">
      <c r="A12" s="800"/>
      <c r="B12" s="1098"/>
      <c r="C12" s="697" t="s">
        <v>822</v>
      </c>
      <c r="D12" s="697" t="s">
        <v>698</v>
      </c>
      <c r="E12" s="850" t="s">
        <v>695</v>
      </c>
      <c r="F12" s="825" t="s">
        <v>695</v>
      </c>
      <c r="G12" s="851">
        <v>414.12</v>
      </c>
      <c r="H12" s="846" t="s">
        <v>575</v>
      </c>
      <c r="I12" s="828">
        <v>0</v>
      </c>
      <c r="J12" s="852">
        <v>0</v>
      </c>
      <c r="K12" s="853" t="s">
        <v>575</v>
      </c>
      <c r="L12" s="852">
        <v>0</v>
      </c>
      <c r="M12" s="828">
        <v>0</v>
      </c>
      <c r="N12" s="830">
        <f t="shared" si="0"/>
        <v>414.12</v>
      </c>
      <c r="O12" s="854" t="s">
        <v>819</v>
      </c>
      <c r="P12" s="852">
        <v>9</v>
      </c>
      <c r="Q12" s="839">
        <f t="shared" si="1"/>
        <v>423.12</v>
      </c>
      <c r="R12" s="846" t="s">
        <v>820</v>
      </c>
      <c r="S12" s="852">
        <v>5</v>
      </c>
      <c r="T12" s="840">
        <f t="shared" si="2"/>
        <v>428.12</v>
      </c>
      <c r="U12" s="841">
        <v>344.56</v>
      </c>
      <c r="V12" s="820">
        <f t="shared" si="3"/>
        <v>339.56</v>
      </c>
      <c r="W12" s="805"/>
      <c r="X12" s="805"/>
      <c r="Y12" s="805"/>
      <c r="Z12" s="805"/>
      <c r="AA12" s="805"/>
      <c r="AB12" s="805"/>
      <c r="AC12" s="805"/>
      <c r="AD12" s="805"/>
      <c r="AE12" s="805"/>
      <c r="AF12" s="805"/>
      <c r="AG12" s="805"/>
      <c r="AH12" s="805"/>
      <c r="AI12" s="805"/>
      <c r="AJ12" s="805"/>
    </row>
    <row r="13" spans="1:36" ht="20.25" customHeight="1" x14ac:dyDescent="0.2">
      <c r="A13" s="800"/>
      <c r="B13" s="1098"/>
      <c r="C13" s="850" t="s">
        <v>823</v>
      </c>
      <c r="D13" s="850" t="s">
        <v>699</v>
      </c>
      <c r="E13" s="850" t="s">
        <v>695</v>
      </c>
      <c r="F13" s="825" t="s">
        <v>695</v>
      </c>
      <c r="G13" s="851">
        <v>404.64</v>
      </c>
      <c r="H13" s="846" t="s">
        <v>575</v>
      </c>
      <c r="I13" s="828">
        <v>0</v>
      </c>
      <c r="J13" s="852">
        <v>0</v>
      </c>
      <c r="K13" s="853" t="s">
        <v>575</v>
      </c>
      <c r="L13" s="852">
        <v>0</v>
      </c>
      <c r="M13" s="828">
        <v>0</v>
      </c>
      <c r="N13" s="830">
        <f t="shared" si="0"/>
        <v>404.64</v>
      </c>
      <c r="O13" s="854" t="s">
        <v>819</v>
      </c>
      <c r="P13" s="852">
        <v>9</v>
      </c>
      <c r="Q13" s="839">
        <f t="shared" si="1"/>
        <v>413.64</v>
      </c>
      <c r="R13" s="846" t="s">
        <v>820</v>
      </c>
      <c r="S13" s="852">
        <v>5</v>
      </c>
      <c r="T13" s="840">
        <f t="shared" si="2"/>
        <v>418.64</v>
      </c>
      <c r="U13" s="841">
        <v>344.56</v>
      </c>
      <c r="V13" s="820">
        <f t="shared" si="3"/>
        <v>339.56</v>
      </c>
      <c r="W13" s="805"/>
      <c r="X13" s="805"/>
      <c r="Y13" s="805"/>
      <c r="Z13" s="805"/>
      <c r="AA13" s="805"/>
      <c r="AB13" s="805"/>
      <c r="AC13" s="805"/>
      <c r="AD13" s="805"/>
      <c r="AE13" s="805"/>
      <c r="AF13" s="805"/>
      <c r="AG13" s="805"/>
      <c r="AH13" s="805"/>
      <c r="AI13" s="805"/>
      <c r="AJ13" s="805"/>
    </row>
    <row r="14" spans="1:36" ht="20.25" customHeight="1" x14ac:dyDescent="0.2">
      <c r="A14" s="800"/>
      <c r="B14" s="1098"/>
      <c r="C14" s="697" t="s">
        <v>824</v>
      </c>
      <c r="D14" s="697" t="s">
        <v>698</v>
      </c>
      <c r="E14" s="850" t="s">
        <v>695</v>
      </c>
      <c r="F14" s="825" t="s">
        <v>695</v>
      </c>
      <c r="G14" s="851">
        <v>413.66</v>
      </c>
      <c r="H14" s="846" t="s">
        <v>575</v>
      </c>
      <c r="I14" s="828">
        <v>0</v>
      </c>
      <c r="J14" s="852">
        <v>0</v>
      </c>
      <c r="K14" s="853" t="s">
        <v>575</v>
      </c>
      <c r="L14" s="852">
        <v>0</v>
      </c>
      <c r="M14" s="828">
        <v>0</v>
      </c>
      <c r="N14" s="830">
        <f t="shared" si="0"/>
        <v>413.66</v>
      </c>
      <c r="O14" s="854" t="s">
        <v>819</v>
      </c>
      <c r="P14" s="852">
        <v>11</v>
      </c>
      <c r="Q14" s="839">
        <f>P14+G14</f>
        <v>424.66</v>
      </c>
      <c r="R14" s="846" t="s">
        <v>820</v>
      </c>
      <c r="S14" s="852">
        <v>5</v>
      </c>
      <c r="T14" s="840">
        <f t="shared" si="2"/>
        <v>429.66</v>
      </c>
      <c r="U14" s="841">
        <v>344.56</v>
      </c>
      <c r="V14" s="820">
        <f t="shared" si="3"/>
        <v>339.56</v>
      </c>
      <c r="W14" s="805"/>
      <c r="X14" s="805"/>
      <c r="Y14" s="805"/>
      <c r="Z14" s="805"/>
      <c r="AA14" s="805"/>
      <c r="AB14" s="805"/>
      <c r="AC14" s="805"/>
      <c r="AD14" s="805"/>
      <c r="AE14" s="805"/>
      <c r="AF14" s="805"/>
      <c r="AG14" s="805"/>
      <c r="AH14" s="805"/>
      <c r="AI14" s="805"/>
      <c r="AJ14" s="805"/>
    </row>
    <row r="15" spans="1:36" ht="20.25" customHeight="1" thickBot="1" x14ac:dyDescent="0.25">
      <c r="A15" s="800"/>
      <c r="B15" s="1099"/>
      <c r="C15" s="855" t="s">
        <v>825</v>
      </c>
      <c r="D15" s="855" t="s">
        <v>699</v>
      </c>
      <c r="E15" s="855" t="s">
        <v>695</v>
      </c>
      <c r="F15" s="856" t="s">
        <v>695</v>
      </c>
      <c r="G15" s="857">
        <v>413.5</v>
      </c>
      <c r="H15" s="858" t="s">
        <v>575</v>
      </c>
      <c r="I15" s="859">
        <v>0</v>
      </c>
      <c r="J15" s="860">
        <v>0</v>
      </c>
      <c r="K15" s="861" t="s">
        <v>575</v>
      </c>
      <c r="L15" s="860">
        <v>0</v>
      </c>
      <c r="M15" s="859">
        <v>0</v>
      </c>
      <c r="N15" s="862">
        <f t="shared" si="0"/>
        <v>413.5</v>
      </c>
      <c r="O15" s="863" t="s">
        <v>819</v>
      </c>
      <c r="P15" s="860">
        <v>11</v>
      </c>
      <c r="Q15" s="860">
        <f t="shared" si="1"/>
        <v>424.5</v>
      </c>
      <c r="R15" s="858" t="s">
        <v>820</v>
      </c>
      <c r="S15" s="860">
        <v>5</v>
      </c>
      <c r="T15" s="864">
        <f t="shared" si="2"/>
        <v>429.5</v>
      </c>
      <c r="U15" s="865">
        <v>344.56</v>
      </c>
      <c r="V15" s="816">
        <f t="shared" si="3"/>
        <v>339.56</v>
      </c>
      <c r="W15" s="805"/>
      <c r="X15" s="805"/>
      <c r="Y15" s="805"/>
      <c r="Z15" s="805"/>
      <c r="AA15" s="805"/>
      <c r="AB15" s="805"/>
      <c r="AC15" s="805"/>
      <c r="AD15" s="805"/>
      <c r="AE15" s="805"/>
      <c r="AF15" s="805"/>
      <c r="AG15" s="805"/>
      <c r="AH15" s="805"/>
      <c r="AI15" s="805"/>
      <c r="AJ15" s="805"/>
    </row>
    <row r="16" spans="1:36" ht="15" x14ac:dyDescent="0.2">
      <c r="A16" s="800"/>
      <c r="B16" s="866"/>
      <c r="C16" s="867"/>
      <c r="D16" s="867"/>
      <c r="E16" s="800"/>
      <c r="F16" s="800"/>
      <c r="G16" s="800"/>
      <c r="H16" s="800"/>
      <c r="I16" s="800"/>
      <c r="J16" s="800"/>
      <c r="K16" s="800"/>
      <c r="L16" s="800"/>
      <c r="M16" s="800"/>
      <c r="N16" s="800"/>
      <c r="O16" s="800"/>
      <c r="P16" s="800"/>
      <c r="Q16" s="800"/>
      <c r="R16" s="800"/>
      <c r="S16" s="800"/>
      <c r="T16" s="800"/>
      <c r="U16" s="800"/>
      <c r="V16" s="800"/>
    </row>
    <row r="17" spans="1:22" x14ac:dyDescent="0.2">
      <c r="A17" s="800"/>
      <c r="B17" s="800"/>
      <c r="C17" s="1100" t="s">
        <v>700</v>
      </c>
      <c r="D17" s="1100"/>
      <c r="E17" s="1100"/>
      <c r="F17" s="1100"/>
      <c r="G17" s="800"/>
      <c r="H17" s="800"/>
      <c r="I17" s="800"/>
      <c r="J17" s="800"/>
      <c r="K17" s="800"/>
      <c r="L17" s="800"/>
      <c r="M17" s="800"/>
      <c r="N17" s="800"/>
      <c r="O17" s="800"/>
      <c r="P17" s="800"/>
      <c r="Q17" s="800"/>
      <c r="R17" s="800"/>
      <c r="S17" s="800"/>
      <c r="T17" s="800"/>
      <c r="U17" s="800"/>
      <c r="V17" s="800"/>
    </row>
    <row r="18" spans="1:22" ht="13.5" thickBot="1" x14ac:dyDescent="0.25">
      <c r="A18" s="800"/>
      <c r="B18" s="800"/>
      <c r="C18" s="800"/>
      <c r="D18" s="801"/>
      <c r="E18" s="800"/>
      <c r="F18" s="800"/>
      <c r="G18" s="800"/>
      <c r="H18" s="800"/>
      <c r="I18" s="800"/>
      <c r="J18" s="800"/>
      <c r="K18" s="800"/>
      <c r="L18" s="800"/>
      <c r="M18" s="800"/>
      <c r="N18" s="800"/>
      <c r="O18" s="800"/>
      <c r="P18" s="800"/>
      <c r="Q18" s="800"/>
      <c r="R18" s="800"/>
      <c r="S18" s="800"/>
      <c r="T18" s="800"/>
      <c r="U18" s="800"/>
      <c r="V18" s="800"/>
    </row>
    <row r="19" spans="1:22" ht="23.25" x14ac:dyDescent="0.2">
      <c r="A19" s="800"/>
      <c r="B19" s="1101" t="s">
        <v>701</v>
      </c>
      <c r="C19" s="1102"/>
      <c r="D19" s="1102"/>
      <c r="E19" s="1102"/>
      <c r="F19" s="1102"/>
      <c r="G19" s="1102"/>
      <c r="H19" s="1102"/>
      <c r="I19" s="1102"/>
      <c r="J19" s="1102"/>
      <c r="K19" s="1102"/>
      <c r="L19" s="1102"/>
      <c r="M19" s="1102"/>
      <c r="N19" s="1102"/>
      <c r="O19" s="1102"/>
      <c r="P19" s="1103"/>
      <c r="Q19" s="800"/>
      <c r="R19" s="800"/>
      <c r="S19" s="800"/>
      <c r="T19" s="800"/>
      <c r="U19" s="800"/>
      <c r="V19" s="800"/>
    </row>
    <row r="20" spans="1:22" ht="15" x14ac:dyDescent="0.2">
      <c r="A20" s="800"/>
      <c r="B20" s="868" t="s">
        <v>702</v>
      </c>
      <c r="C20" s="869"/>
      <c r="D20" s="869"/>
      <c r="E20" s="869"/>
      <c r="F20" s="869"/>
      <c r="G20" s="869"/>
      <c r="H20" s="869"/>
      <c r="I20" s="870"/>
      <c r="J20" s="871"/>
      <c r="K20" s="872" t="s">
        <v>703</v>
      </c>
      <c r="L20" s="869"/>
      <c r="M20" s="869"/>
      <c r="N20" s="869"/>
      <c r="O20" s="869"/>
      <c r="P20" s="873"/>
      <c r="Q20" s="800"/>
      <c r="R20" s="800"/>
      <c r="S20" s="800"/>
      <c r="T20" s="800"/>
      <c r="U20" s="800"/>
      <c r="V20" s="800"/>
    </row>
    <row r="21" spans="1:22" ht="231" customHeight="1" x14ac:dyDescent="0.2">
      <c r="A21" s="800"/>
      <c r="B21" s="1112" t="s">
        <v>834</v>
      </c>
      <c r="C21" s="1137"/>
      <c r="D21" s="1137"/>
      <c r="E21" s="1137"/>
      <c r="F21" s="1137"/>
      <c r="G21" s="1137"/>
      <c r="H21" s="1137"/>
      <c r="I21" s="1138"/>
      <c r="J21" s="800"/>
      <c r="K21" s="1139" t="s">
        <v>826</v>
      </c>
      <c r="L21" s="1140"/>
      <c r="M21" s="1140"/>
      <c r="N21" s="1140"/>
      <c r="O21" s="1140"/>
      <c r="P21" s="1141"/>
      <c r="Q21" s="800"/>
      <c r="R21" s="800"/>
      <c r="S21" s="800"/>
      <c r="T21" s="800"/>
      <c r="U21" s="800"/>
      <c r="V21" s="800"/>
    </row>
    <row r="22" spans="1:22" x14ac:dyDescent="0.2">
      <c r="A22" s="800"/>
      <c r="B22" s="874"/>
      <c r="C22" s="800"/>
      <c r="D22" s="800"/>
      <c r="E22" s="800"/>
      <c r="F22" s="800"/>
      <c r="G22" s="800"/>
      <c r="H22" s="800"/>
      <c r="I22" s="800"/>
      <c r="J22" s="800"/>
      <c r="K22" s="800"/>
      <c r="L22" s="800"/>
      <c r="M22" s="800"/>
      <c r="N22" s="800"/>
      <c r="O22" s="800"/>
      <c r="P22" s="875"/>
      <c r="Q22" s="800"/>
      <c r="R22" s="800"/>
      <c r="S22" s="800"/>
      <c r="T22" s="800"/>
      <c r="U22" s="800"/>
      <c r="V22" s="800"/>
    </row>
    <row r="23" spans="1:22" ht="15" x14ac:dyDescent="0.2">
      <c r="A23" s="800"/>
      <c r="B23" s="876" t="s">
        <v>697</v>
      </c>
      <c r="C23" s="877"/>
      <c r="D23" s="877"/>
      <c r="E23" s="877"/>
      <c r="F23" s="877"/>
      <c r="G23" s="877"/>
      <c r="H23" s="877"/>
      <c r="I23" s="870"/>
      <c r="J23" s="871"/>
      <c r="K23" s="872" t="s">
        <v>711</v>
      </c>
      <c r="L23" s="877"/>
      <c r="M23" s="877"/>
      <c r="N23" s="877"/>
      <c r="O23" s="877"/>
      <c r="P23" s="878"/>
      <c r="Q23" s="800"/>
      <c r="R23" s="800"/>
      <c r="S23" s="800"/>
      <c r="T23" s="800"/>
      <c r="U23" s="800"/>
      <c r="V23" s="800"/>
    </row>
    <row r="24" spans="1:22" ht="99.6" customHeight="1" x14ac:dyDescent="0.2">
      <c r="A24" s="800"/>
      <c r="B24" s="1112" t="s">
        <v>827</v>
      </c>
      <c r="C24" s="1113"/>
      <c r="D24" s="1113"/>
      <c r="E24" s="1113"/>
      <c r="F24" s="1113"/>
      <c r="G24" s="1113"/>
      <c r="H24" s="1113"/>
      <c r="I24" s="1114"/>
      <c r="J24" s="800"/>
      <c r="K24" s="1115" t="s">
        <v>828</v>
      </c>
      <c r="L24" s="1116"/>
      <c r="M24" s="1116"/>
      <c r="N24" s="1116"/>
      <c r="O24" s="1116"/>
      <c r="P24" s="1117"/>
      <c r="Q24" s="800"/>
      <c r="R24" s="800"/>
      <c r="S24" s="800"/>
      <c r="T24" s="800"/>
      <c r="U24" s="800"/>
      <c r="V24" s="800"/>
    </row>
    <row r="25" spans="1:22" x14ac:dyDescent="0.2">
      <c r="A25" s="800"/>
      <c r="B25" s="874"/>
      <c r="C25" s="800"/>
      <c r="D25" s="800"/>
      <c r="E25" s="800"/>
      <c r="F25" s="800"/>
      <c r="G25" s="800"/>
      <c r="H25" s="800"/>
      <c r="I25" s="800"/>
      <c r="J25" s="800"/>
      <c r="K25" s="1116"/>
      <c r="L25" s="1116"/>
      <c r="M25" s="1116"/>
      <c r="N25" s="1116"/>
      <c r="O25" s="1116"/>
      <c r="P25" s="1117"/>
      <c r="Q25" s="800"/>
      <c r="R25" s="800"/>
      <c r="S25" s="800"/>
      <c r="T25" s="800"/>
      <c r="U25" s="800"/>
      <c r="V25" s="800"/>
    </row>
    <row r="26" spans="1:22" ht="15" x14ac:dyDescent="0.2">
      <c r="A26" s="800"/>
      <c r="B26" s="876" t="s">
        <v>704</v>
      </c>
      <c r="C26" s="877"/>
      <c r="D26" s="877"/>
      <c r="E26" s="877"/>
      <c r="F26" s="877"/>
      <c r="G26" s="877"/>
      <c r="H26" s="877"/>
      <c r="I26" s="870"/>
      <c r="J26" s="800"/>
      <c r="K26" s="1116"/>
      <c r="L26" s="1116"/>
      <c r="M26" s="1116"/>
      <c r="N26" s="1116"/>
      <c r="O26" s="1116"/>
      <c r="P26" s="1117"/>
      <c r="Q26" s="800"/>
      <c r="R26" s="800"/>
      <c r="S26" s="800"/>
      <c r="T26" s="800"/>
      <c r="U26" s="800"/>
      <c r="V26" s="800"/>
    </row>
    <row r="27" spans="1:22" ht="76.900000000000006" customHeight="1" x14ac:dyDescent="0.2">
      <c r="A27" s="800"/>
      <c r="B27" s="1112" t="s">
        <v>829</v>
      </c>
      <c r="C27" s="1113"/>
      <c r="D27" s="1113"/>
      <c r="E27" s="1113"/>
      <c r="F27" s="1113"/>
      <c r="G27" s="1113"/>
      <c r="H27" s="1113"/>
      <c r="I27" s="1114"/>
      <c r="J27" s="800"/>
      <c r="K27" s="1116"/>
      <c r="L27" s="1116"/>
      <c r="M27" s="1116"/>
      <c r="N27" s="1116"/>
      <c r="O27" s="1116"/>
      <c r="P27" s="1117"/>
      <c r="Q27" s="800"/>
      <c r="R27" s="800"/>
      <c r="S27" s="800"/>
      <c r="T27" s="800"/>
      <c r="U27" s="800"/>
      <c r="V27" s="800"/>
    </row>
    <row r="28" spans="1:22" x14ac:dyDescent="0.2">
      <c r="A28" s="800"/>
      <c r="B28" s="874"/>
      <c r="C28" s="800"/>
      <c r="D28" s="800"/>
      <c r="E28" s="800"/>
      <c r="F28" s="800"/>
      <c r="G28" s="800"/>
      <c r="H28" s="800"/>
      <c r="I28" s="800"/>
      <c r="J28" s="800"/>
      <c r="K28" s="1116"/>
      <c r="L28" s="1116"/>
      <c r="M28" s="1116"/>
      <c r="N28" s="1116"/>
      <c r="O28" s="1116"/>
      <c r="P28" s="1117"/>
      <c r="Q28" s="800"/>
      <c r="R28" s="800"/>
      <c r="S28" s="800"/>
      <c r="T28" s="800"/>
      <c r="U28" s="800"/>
      <c r="V28" s="800"/>
    </row>
    <row r="29" spans="1:22" ht="15" x14ac:dyDescent="0.2">
      <c r="A29" s="800"/>
      <c r="B29" s="876" t="s">
        <v>705</v>
      </c>
      <c r="C29" s="877"/>
      <c r="D29" s="877"/>
      <c r="E29" s="877"/>
      <c r="F29" s="877"/>
      <c r="G29" s="877"/>
      <c r="H29" s="877"/>
      <c r="I29" s="870"/>
      <c r="J29" s="800"/>
      <c r="K29" s="1116"/>
      <c r="L29" s="1116"/>
      <c r="M29" s="1116"/>
      <c r="N29" s="1116"/>
      <c r="O29" s="1116"/>
      <c r="P29" s="1117"/>
      <c r="Q29" s="800"/>
      <c r="R29" s="800"/>
      <c r="S29" s="800"/>
      <c r="T29" s="800"/>
      <c r="U29" s="800"/>
      <c r="V29" s="800"/>
    </row>
    <row r="30" spans="1:22" x14ac:dyDescent="0.2">
      <c r="A30" s="800"/>
      <c r="B30" s="1122" t="s">
        <v>830</v>
      </c>
      <c r="C30" s="1123"/>
      <c r="D30" s="1123"/>
      <c r="E30" s="1123"/>
      <c r="F30" s="1123"/>
      <c r="G30" s="1123"/>
      <c r="H30" s="1123"/>
      <c r="I30" s="1124"/>
      <c r="J30" s="800"/>
      <c r="K30" s="1116"/>
      <c r="L30" s="1116"/>
      <c r="M30" s="1116"/>
      <c r="N30" s="1116"/>
      <c r="O30" s="1116"/>
      <c r="P30" s="1117"/>
      <c r="Q30" s="800"/>
      <c r="R30" s="800"/>
      <c r="S30" s="800"/>
      <c r="T30" s="800"/>
      <c r="U30" s="800"/>
      <c r="V30" s="800"/>
    </row>
    <row r="31" spans="1:22" x14ac:dyDescent="0.2">
      <c r="A31" s="800"/>
      <c r="B31" s="1125"/>
      <c r="C31" s="1126"/>
      <c r="D31" s="1126"/>
      <c r="E31" s="1126"/>
      <c r="F31" s="1126"/>
      <c r="G31" s="1126"/>
      <c r="H31" s="1126"/>
      <c r="I31" s="1127"/>
      <c r="J31" s="800"/>
      <c r="K31" s="1116"/>
      <c r="L31" s="1116"/>
      <c r="M31" s="1116"/>
      <c r="N31" s="1116"/>
      <c r="O31" s="1116"/>
      <c r="P31" s="1117"/>
      <c r="Q31" s="800"/>
      <c r="R31" s="800"/>
      <c r="S31" s="800"/>
      <c r="T31" s="800"/>
      <c r="U31" s="800"/>
      <c r="V31" s="800"/>
    </row>
    <row r="32" spans="1:22" x14ac:dyDescent="0.2">
      <c r="A32" s="800"/>
      <c r="B32" s="1125"/>
      <c r="C32" s="1126"/>
      <c r="D32" s="1126"/>
      <c r="E32" s="1126"/>
      <c r="F32" s="1126"/>
      <c r="G32" s="1126"/>
      <c r="H32" s="1126"/>
      <c r="I32" s="1127"/>
      <c r="J32" s="800"/>
      <c r="K32" s="1118"/>
      <c r="L32" s="1118"/>
      <c r="M32" s="1118"/>
      <c r="N32" s="1118"/>
      <c r="O32" s="1118"/>
      <c r="P32" s="1119"/>
      <c r="Q32" s="800"/>
      <c r="R32" s="800"/>
      <c r="S32" s="800"/>
      <c r="T32" s="800"/>
      <c r="U32" s="800"/>
      <c r="V32" s="800"/>
    </row>
    <row r="33" spans="1:22" ht="13.5" thickBot="1" x14ac:dyDescent="0.25">
      <c r="A33" s="800"/>
      <c r="B33" s="1128"/>
      <c r="C33" s="1129"/>
      <c r="D33" s="1129"/>
      <c r="E33" s="1129"/>
      <c r="F33" s="1129"/>
      <c r="G33" s="1129"/>
      <c r="H33" s="1129"/>
      <c r="I33" s="1130"/>
      <c r="J33" s="879"/>
      <c r="K33" s="1120"/>
      <c r="L33" s="1120"/>
      <c r="M33" s="1120"/>
      <c r="N33" s="1120"/>
      <c r="O33" s="1120"/>
      <c r="P33" s="1121"/>
      <c r="Q33" s="800"/>
      <c r="R33" s="800"/>
      <c r="S33" s="800"/>
      <c r="T33" s="800"/>
      <c r="U33" s="800"/>
      <c r="V33" s="800"/>
    </row>
  </sheetData>
  <mergeCells count="20">
    <mergeCell ref="B3:C3"/>
    <mergeCell ref="B4:F4"/>
    <mergeCell ref="G4:N4"/>
    <mergeCell ref="O4:T4"/>
    <mergeCell ref="B24:I24"/>
    <mergeCell ref="K24:P33"/>
    <mergeCell ref="B27:I27"/>
    <mergeCell ref="B30:I33"/>
    <mergeCell ref="E5:F5"/>
    <mergeCell ref="H5:J5"/>
    <mergeCell ref="K5:M5"/>
    <mergeCell ref="O5:Q5"/>
    <mergeCell ref="B21:I21"/>
    <mergeCell ref="K21:P21"/>
    <mergeCell ref="U4:V4"/>
    <mergeCell ref="B7:B9"/>
    <mergeCell ref="B10:B15"/>
    <mergeCell ref="C17:F17"/>
    <mergeCell ref="B19:P19"/>
    <mergeCell ref="R5:T5"/>
  </mergeCells>
  <conditionalFormatting sqref="D16:E16 D7:D15">
    <cfRule type="expression" dxfId="1" priority="2">
      <formula>D7="Y"</formula>
    </cfRule>
  </conditionalFormatting>
  <conditionalFormatting sqref="E16:F16">
    <cfRule type="expression" dxfId="0" priority="1">
      <formula>E16="Y"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9"/>
  <sheetViews>
    <sheetView topLeftCell="A4" zoomScale="80" zoomScaleNormal="80" workbookViewId="0">
      <selection activeCell="D13" sqref="D13"/>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2"/>
      <c r="B1" s="62"/>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36" ht="18" x14ac:dyDescent="0.25">
      <c r="A2" s="64" t="s">
        <v>44</v>
      </c>
      <c r="B2" s="65"/>
      <c r="C2" s="66"/>
      <c r="D2" s="66"/>
      <c r="E2" s="66"/>
      <c r="F2" s="66"/>
      <c r="G2" s="66"/>
      <c r="H2" s="67"/>
      <c r="I2" s="66"/>
      <c r="J2" s="66"/>
      <c r="K2" s="66"/>
      <c r="L2" s="66"/>
      <c r="M2" s="66"/>
      <c r="N2" s="66"/>
      <c r="O2" s="66"/>
      <c r="P2" s="66"/>
      <c r="Q2" s="66"/>
      <c r="R2" s="66"/>
      <c r="S2" s="66"/>
      <c r="T2" s="66"/>
      <c r="U2" s="66"/>
      <c r="V2" s="66"/>
      <c r="W2" s="66"/>
      <c r="X2" s="66"/>
      <c r="Y2" s="66"/>
      <c r="Z2" s="66"/>
      <c r="AA2" s="66"/>
      <c r="AB2" s="66"/>
    </row>
    <row r="3" spans="1:36" ht="18" x14ac:dyDescent="0.25">
      <c r="A3" s="607" t="str">
        <f>'TITLE PAGE'!D9</f>
        <v>Wessex Water</v>
      </c>
      <c r="B3" s="65"/>
      <c r="C3" s="606"/>
      <c r="D3" s="66"/>
      <c r="E3" s="66"/>
      <c r="F3" s="66"/>
      <c r="G3" s="66"/>
      <c r="H3" s="67"/>
      <c r="I3" s="66"/>
      <c r="J3" s="66"/>
      <c r="K3" s="66"/>
      <c r="L3" s="66"/>
      <c r="M3" s="66"/>
      <c r="N3" s="66"/>
      <c r="O3" s="66"/>
      <c r="P3" s="66"/>
      <c r="Q3" s="66"/>
      <c r="R3" s="66"/>
      <c r="S3" s="66"/>
      <c r="T3" s="66"/>
      <c r="U3" s="66"/>
      <c r="V3" s="66"/>
      <c r="W3" s="66"/>
      <c r="X3" s="66"/>
      <c r="Y3" s="66"/>
      <c r="Z3" s="66"/>
      <c r="AA3" s="66"/>
      <c r="AB3" s="66"/>
    </row>
    <row r="4" spans="1:36" ht="18" x14ac:dyDescent="0.25">
      <c r="A4" s="607" t="str">
        <f>'TITLE PAGE'!D10</f>
        <v>Supply Area</v>
      </c>
      <c r="B4" s="65"/>
      <c r="C4" s="606"/>
      <c r="D4" s="66"/>
      <c r="E4" s="66"/>
      <c r="F4" s="66"/>
      <c r="G4" s="66"/>
      <c r="H4" s="67"/>
      <c r="I4" s="66"/>
      <c r="J4" s="66"/>
      <c r="K4" s="66"/>
      <c r="L4" s="66"/>
      <c r="M4" s="66"/>
      <c r="N4" s="66"/>
      <c r="O4" s="66"/>
      <c r="P4" s="66"/>
      <c r="Q4" s="66"/>
      <c r="R4" s="66"/>
      <c r="S4" s="66"/>
      <c r="T4" s="66"/>
      <c r="U4" s="66"/>
      <c r="V4" s="66"/>
      <c r="W4" s="66"/>
      <c r="X4" s="66"/>
      <c r="Y4" s="66"/>
      <c r="Z4" s="66"/>
      <c r="AA4" s="66"/>
      <c r="AB4" s="66"/>
    </row>
    <row r="5" spans="1:36" ht="25.5" x14ac:dyDescent="0.2">
      <c r="A5" s="68" t="s">
        <v>45</v>
      </c>
      <c r="B5" s="69" t="s">
        <v>46</v>
      </c>
      <c r="C5" s="70" t="s">
        <v>47</v>
      </c>
      <c r="D5" s="71"/>
      <c r="E5" s="71" t="s">
        <v>48</v>
      </c>
      <c r="F5" s="71" t="s">
        <v>49</v>
      </c>
      <c r="G5" s="71" t="s">
        <v>50</v>
      </c>
      <c r="H5" s="72" t="s">
        <v>51</v>
      </c>
      <c r="I5" s="72" t="s">
        <v>52</v>
      </c>
      <c r="J5" s="72" t="s">
        <v>53</v>
      </c>
      <c r="K5" s="72" t="s">
        <v>54</v>
      </c>
      <c r="L5" s="72" t="s">
        <v>55</v>
      </c>
      <c r="M5" s="72" t="s">
        <v>56</v>
      </c>
      <c r="N5" s="72" t="s">
        <v>57</v>
      </c>
      <c r="O5" s="72" t="s">
        <v>58</v>
      </c>
      <c r="P5" s="72" t="s">
        <v>59</v>
      </c>
      <c r="Q5" s="72" t="s">
        <v>60</v>
      </c>
      <c r="R5" s="72" t="s">
        <v>61</v>
      </c>
      <c r="S5" s="72" t="s">
        <v>62</v>
      </c>
      <c r="T5" s="72" t="s">
        <v>63</v>
      </c>
      <c r="U5" s="72" t="s">
        <v>64</v>
      </c>
      <c r="V5" s="72" t="s">
        <v>65</v>
      </c>
      <c r="W5" s="72" t="s">
        <v>66</v>
      </c>
      <c r="X5" s="72" t="s">
        <v>67</v>
      </c>
      <c r="Y5" s="72" t="s">
        <v>68</v>
      </c>
      <c r="Z5" s="72" t="s">
        <v>69</v>
      </c>
      <c r="AA5" s="72" t="s">
        <v>70</v>
      </c>
      <c r="AB5" s="72" t="s">
        <v>71</v>
      </c>
      <c r="AC5" s="72" t="s">
        <v>103</v>
      </c>
      <c r="AD5" s="72" t="s">
        <v>104</v>
      </c>
      <c r="AE5" s="72" t="s">
        <v>105</v>
      </c>
      <c r="AF5" s="72" t="s">
        <v>106</v>
      </c>
      <c r="AG5" s="382"/>
      <c r="AH5" s="382"/>
      <c r="AI5" s="382"/>
      <c r="AJ5" s="382"/>
    </row>
    <row r="6" spans="1:36" x14ac:dyDescent="0.2">
      <c r="A6" s="73"/>
      <c r="B6" s="74" t="s">
        <v>72</v>
      </c>
      <c r="C6" s="68"/>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382"/>
      <c r="AH6" s="382"/>
      <c r="AI6" s="382"/>
      <c r="AJ6" s="382"/>
    </row>
    <row r="7" spans="1:36" x14ac:dyDescent="0.2">
      <c r="A7" s="77" t="s">
        <v>73</v>
      </c>
      <c r="B7" s="78" t="s">
        <v>74</v>
      </c>
      <c r="C7" s="77" t="s">
        <v>75</v>
      </c>
      <c r="D7" s="79">
        <f>'4. BL SDB'!H5</f>
        <v>408.84999999999991</v>
      </c>
      <c r="E7" s="79">
        <f>'4. BL SDB'!I5</f>
        <v>408.84999999999991</v>
      </c>
      <c r="F7" s="79">
        <f>'4. BL SDB'!J5</f>
        <v>392.65</v>
      </c>
      <c r="G7" s="79">
        <f>'4. BL SDB'!K5</f>
        <v>392.61</v>
      </c>
      <c r="H7" s="79">
        <f>'4. BL SDB'!L5</f>
        <v>392.03999999999996</v>
      </c>
      <c r="I7" s="79">
        <f>'4. BL SDB'!M5</f>
        <v>392.01</v>
      </c>
      <c r="J7" s="79">
        <f>'4. BL SDB'!N5</f>
        <v>391.96999999999991</v>
      </c>
      <c r="K7" s="79">
        <f>'4. BL SDB'!O5</f>
        <v>391.93999999999994</v>
      </c>
      <c r="L7" s="79">
        <f>'4. BL SDB'!P5</f>
        <v>391.9</v>
      </c>
      <c r="M7" s="79">
        <f>'4. BL SDB'!Q5</f>
        <v>384.90000000000003</v>
      </c>
      <c r="N7" s="79">
        <f>'4. BL SDB'!R5</f>
        <v>384.86999999999995</v>
      </c>
      <c r="O7" s="79">
        <f>'4. BL SDB'!S5</f>
        <v>384.83</v>
      </c>
      <c r="P7" s="79">
        <f>'4. BL SDB'!T5</f>
        <v>384.8</v>
      </c>
      <c r="Q7" s="79">
        <f>'4. BL SDB'!U5</f>
        <v>384.77000000000004</v>
      </c>
      <c r="R7" s="79">
        <f>'4. BL SDB'!V5</f>
        <v>384.72999999999996</v>
      </c>
      <c r="S7" s="79">
        <f>'4. BL SDB'!W5</f>
        <v>384.7</v>
      </c>
      <c r="T7" s="79">
        <f>'4. BL SDB'!X5</f>
        <v>384.67</v>
      </c>
      <c r="U7" s="79">
        <f>'4. BL SDB'!Y5</f>
        <v>384.62999999999994</v>
      </c>
      <c r="V7" s="79">
        <f>'4. BL SDB'!Z5</f>
        <v>384.59999999999997</v>
      </c>
      <c r="W7" s="79">
        <f>'4. BL SDB'!AA5</f>
        <v>384.57</v>
      </c>
      <c r="X7" s="79">
        <f>'4. BL SDB'!AB5</f>
        <v>384.53000000000003</v>
      </c>
      <c r="Y7" s="79">
        <f>'4. BL SDB'!AC5</f>
        <v>384.49999999999994</v>
      </c>
      <c r="Z7" s="79">
        <f>'4. BL SDB'!AD5</f>
        <v>384.46</v>
      </c>
      <c r="AA7" s="79">
        <f>'4. BL SDB'!AE5</f>
        <v>384.43</v>
      </c>
      <c r="AB7" s="79">
        <f>'4. BL SDB'!AF5</f>
        <v>384.40000000000003</v>
      </c>
      <c r="AC7" s="79">
        <f>'4. BL SDB'!AG5</f>
        <v>384.35999999999996</v>
      </c>
      <c r="AD7" s="79">
        <f>'4. BL SDB'!AH5</f>
        <v>384.33</v>
      </c>
      <c r="AE7" s="79">
        <f>'4. BL SDB'!AI5</f>
        <v>384.3</v>
      </c>
      <c r="AF7" s="79">
        <f>'4. BL SDB'!AJ5</f>
        <v>384.26000000000005</v>
      </c>
      <c r="AG7" s="382"/>
      <c r="AH7" s="382"/>
      <c r="AI7" s="382"/>
      <c r="AJ7" s="382"/>
    </row>
    <row r="8" spans="1:36" x14ac:dyDescent="0.2">
      <c r="A8" s="77" t="s">
        <v>76</v>
      </c>
      <c r="B8" s="78" t="s">
        <v>74</v>
      </c>
      <c r="C8" s="77" t="s">
        <v>75</v>
      </c>
      <c r="D8" s="79">
        <f>'9. FP SDB'!H5</f>
        <v>408.84999999999991</v>
      </c>
      <c r="E8" s="79">
        <f>'9. FP SDB'!I5</f>
        <v>408.84999999999991</v>
      </c>
      <c r="F8" s="79">
        <f>'9. FP SDB'!J5</f>
        <v>392.65</v>
      </c>
      <c r="G8" s="79">
        <f>'9. FP SDB'!K5</f>
        <v>392.61</v>
      </c>
      <c r="H8" s="79">
        <f>'9. FP SDB'!L5</f>
        <v>392.03999999999996</v>
      </c>
      <c r="I8" s="79">
        <f>'9. FP SDB'!M5</f>
        <v>392.01</v>
      </c>
      <c r="J8" s="79">
        <f>'9. FP SDB'!N5</f>
        <v>391.96999999999991</v>
      </c>
      <c r="K8" s="79">
        <f>'9. FP SDB'!O5</f>
        <v>391.93999999999994</v>
      </c>
      <c r="L8" s="79">
        <f>'9. FP SDB'!P5</f>
        <v>391.9</v>
      </c>
      <c r="M8" s="79">
        <f>'9. FP SDB'!Q5</f>
        <v>384.90000000000003</v>
      </c>
      <c r="N8" s="79">
        <f>'9. FP SDB'!R5</f>
        <v>384.86999999999995</v>
      </c>
      <c r="O8" s="79">
        <f>'9. FP SDB'!S5</f>
        <v>384.83</v>
      </c>
      <c r="P8" s="79">
        <f>'9. FP SDB'!T5</f>
        <v>384.8</v>
      </c>
      <c r="Q8" s="79">
        <f>'9. FP SDB'!U5</f>
        <v>384.77000000000004</v>
      </c>
      <c r="R8" s="79">
        <f>'9. FP SDB'!V5</f>
        <v>384.72999999999996</v>
      </c>
      <c r="S8" s="79">
        <f>'9. FP SDB'!W5</f>
        <v>384.7</v>
      </c>
      <c r="T8" s="79">
        <f>'9. FP SDB'!X5</f>
        <v>384.67</v>
      </c>
      <c r="U8" s="79">
        <f>'9. FP SDB'!Y5</f>
        <v>384.62999999999994</v>
      </c>
      <c r="V8" s="79">
        <f>'9. FP SDB'!Z5</f>
        <v>384.59999999999997</v>
      </c>
      <c r="W8" s="79">
        <f>'9. FP SDB'!AA5</f>
        <v>384.57</v>
      </c>
      <c r="X8" s="79">
        <f>'9. FP SDB'!AB5</f>
        <v>384.53000000000003</v>
      </c>
      <c r="Y8" s="79">
        <f>'9. FP SDB'!AC5</f>
        <v>384.49999999999994</v>
      </c>
      <c r="Z8" s="79">
        <f>'9. FP SDB'!AD5</f>
        <v>384.46</v>
      </c>
      <c r="AA8" s="79">
        <f>'9. FP SDB'!AE5</f>
        <v>384.43</v>
      </c>
      <c r="AB8" s="79">
        <f>'9. FP SDB'!AF5</f>
        <v>384.40000000000003</v>
      </c>
      <c r="AC8" s="79">
        <f>'9. FP SDB'!AG5</f>
        <v>384.35999999999996</v>
      </c>
      <c r="AD8" s="79">
        <f>'9. FP SDB'!AH5</f>
        <v>384.33</v>
      </c>
      <c r="AE8" s="79">
        <f>'9. FP SDB'!AI5</f>
        <v>384.3</v>
      </c>
      <c r="AF8" s="79">
        <f>'9. FP SDB'!AJ5</f>
        <v>384.26000000000005</v>
      </c>
      <c r="AG8" s="382"/>
      <c r="AH8" s="382"/>
      <c r="AI8" s="382"/>
      <c r="AJ8" s="382"/>
    </row>
    <row r="9" spans="1:36" x14ac:dyDescent="0.2">
      <c r="A9" s="68"/>
      <c r="B9" s="74" t="s">
        <v>77</v>
      </c>
      <c r="C9" s="68"/>
      <c r="D9" s="79">
        <f>'9. FP SDB'!H6</f>
        <v>5.1092949760314532</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382"/>
      <c r="AH9" s="382"/>
      <c r="AI9" s="382"/>
      <c r="AJ9" s="382"/>
    </row>
    <row r="10" spans="1:36" x14ac:dyDescent="0.2">
      <c r="A10" s="77" t="s">
        <v>78</v>
      </c>
      <c r="B10" s="78" t="s">
        <v>79</v>
      </c>
      <c r="C10" s="77" t="s">
        <v>75</v>
      </c>
      <c r="D10" s="79">
        <f>'3. BL Demand'!H10</f>
        <v>83.626279389688221</v>
      </c>
      <c r="E10" s="79">
        <f>'3. BL Demand'!I10</f>
        <v>83.626279389688221</v>
      </c>
      <c r="F10" s="79">
        <f>'3. BL Demand'!J10</f>
        <v>79.629315927985743</v>
      </c>
      <c r="G10" s="79">
        <f>'3. BL Demand'!K10</f>
        <v>76.049098004830569</v>
      </c>
      <c r="H10" s="79">
        <f>'3. BL Demand'!L10</f>
        <v>72.602875318059475</v>
      </c>
      <c r="I10" s="79">
        <f>'3. BL Demand'!M10</f>
        <v>69.493525591700063</v>
      </c>
      <c r="J10" s="79">
        <f>'3. BL Demand'!N10</f>
        <v>66.548979228577807</v>
      </c>
      <c r="K10" s="79">
        <f>'3. BL Demand'!O10</f>
        <v>63.827842945497729</v>
      </c>
      <c r="L10" s="79">
        <f>'3. BL Demand'!P10</f>
        <v>61.407744757858346</v>
      </c>
      <c r="M10" s="79">
        <f>'3. BL Demand'!Q10</f>
        <v>59.14581646075947</v>
      </c>
      <c r="N10" s="79">
        <f>'3. BL Demand'!R10</f>
        <v>57.014238447191495</v>
      </c>
      <c r="O10" s="79">
        <f>'3. BL Demand'!S10</f>
        <v>55.077297418069811</v>
      </c>
      <c r="P10" s="79">
        <f>'3. BL Demand'!T10</f>
        <v>53.206143623232585</v>
      </c>
      <c r="Q10" s="79">
        <f>'3. BL Demand'!U10</f>
        <v>51.453984318893163</v>
      </c>
      <c r="R10" s="79">
        <f>'3. BL Demand'!V10</f>
        <v>49.803704820426006</v>
      </c>
      <c r="S10" s="79">
        <f>'3. BL Demand'!W10</f>
        <v>48.25259121977458</v>
      </c>
      <c r="T10" s="79">
        <f>'3. BL Demand'!X10</f>
        <v>46.782945665046888</v>
      </c>
      <c r="U10" s="79">
        <f>'3. BL Demand'!Y10</f>
        <v>45.438235215861646</v>
      </c>
      <c r="V10" s="79">
        <f>'3. BL Demand'!Z10</f>
        <v>44.119380008526576</v>
      </c>
      <c r="W10" s="79">
        <f>'3. BL Demand'!AA10</f>
        <v>42.872231051095682</v>
      </c>
      <c r="X10" s="79">
        <f>'3. BL Demand'!AB10</f>
        <v>41.687207116054623</v>
      </c>
      <c r="Y10" s="79">
        <f>'3. BL Demand'!AC10</f>
        <v>40.555694678009097</v>
      </c>
      <c r="Z10" s="79">
        <f>'3. BL Demand'!AD10</f>
        <v>39.481699883570244</v>
      </c>
      <c r="AA10" s="79">
        <f>'3. BL Demand'!AE10</f>
        <v>38.453558798895251</v>
      </c>
      <c r="AB10" s="79">
        <f>'3. BL Demand'!AF10</f>
        <v>37.507430217148283</v>
      </c>
      <c r="AC10" s="79">
        <f>'3. BL Demand'!AG10</f>
        <v>36.631085958839165</v>
      </c>
      <c r="AD10" s="79">
        <f>'3. BL Demand'!AH10</f>
        <v>35.764918113178027</v>
      </c>
      <c r="AE10" s="79">
        <f>'3. BL Demand'!AI10</f>
        <v>34.931927757432625</v>
      </c>
      <c r="AF10" s="79">
        <f>'3. BL Demand'!AJ10</f>
        <v>34.165911790917974</v>
      </c>
      <c r="AG10" s="382"/>
      <c r="AH10" s="382"/>
      <c r="AI10" s="382"/>
      <c r="AJ10" s="382"/>
    </row>
    <row r="11" spans="1:36" x14ac:dyDescent="0.2">
      <c r="A11" s="77" t="s">
        <v>80</v>
      </c>
      <c r="B11" s="78" t="s">
        <v>79</v>
      </c>
      <c r="C11" s="77" t="s">
        <v>75</v>
      </c>
      <c r="D11" s="79">
        <f>'8. FP Demand'!H10</f>
        <v>83.626279389688221</v>
      </c>
      <c r="E11" s="79">
        <f>'8. FP Demand'!I10</f>
        <v>83.626279389688221</v>
      </c>
      <c r="F11" s="79">
        <f>'8. FP Demand'!J10</f>
        <v>79.629315927985743</v>
      </c>
      <c r="G11" s="79">
        <f>'8. FP Demand'!K10</f>
        <v>76.049098004830569</v>
      </c>
      <c r="H11" s="79">
        <f>'8. FP Demand'!L10</f>
        <v>72.112172316992996</v>
      </c>
      <c r="I11" s="79">
        <f>'8. FP Demand'!M10</f>
        <v>68.360226434543492</v>
      </c>
      <c r="J11" s="79">
        <f>'8. FP Demand'!N10</f>
        <v>64.732355220906427</v>
      </c>
      <c r="K11" s="79">
        <f>'8. FP Demand'!O10</f>
        <v>61.358381763685117</v>
      </c>
      <c r="L11" s="79">
        <f>'8. FP Demand'!P10</f>
        <v>58.523016856719465</v>
      </c>
      <c r="M11" s="79">
        <f>'8. FP Demand'!Q10</f>
        <v>56.340877187999943</v>
      </c>
      <c r="N11" s="79">
        <f>'8. FP Demand'!R10</f>
        <v>54.29308800792456</v>
      </c>
      <c r="O11" s="79">
        <f>'8. FP Demand'!S10</f>
        <v>52.439291169493401</v>
      </c>
      <c r="P11" s="79">
        <f>'8. FP Demand'!T10</f>
        <v>50.65405108763391</v>
      </c>
      <c r="Q11" s="79">
        <f>'8. FP Demand'!U10</f>
        <v>48.987356324079954</v>
      </c>
      <c r="R11" s="79">
        <f>'8. FP Demand'!V10</f>
        <v>47.421870786605979</v>
      </c>
      <c r="S11" s="79">
        <f>'8. FP Demand'!W10</f>
        <v>45.954005739722817</v>
      </c>
      <c r="T11" s="79">
        <f>'8. FP Demand'!X10</f>
        <v>44.566088203082984</v>
      </c>
      <c r="U11" s="79">
        <f>'8. FP Demand'!Y10</f>
        <v>43.299060653730834</v>
      </c>
      <c r="V11" s="79">
        <f>'8. FP Demand'!Z10</f>
        <v>42.057990675051833</v>
      </c>
      <c r="W11" s="79">
        <f>'8. FP Demand'!AA10</f>
        <v>40.886179787657952</v>
      </c>
      <c r="X11" s="79">
        <f>'8. FP Demand'!AB10</f>
        <v>39.774282402341761</v>
      </c>
      <c r="Y11" s="79">
        <f>'8. FP Demand'!AC10</f>
        <v>38.71376096440197</v>
      </c>
      <c r="Z11" s="79">
        <f>'8. FP Demand'!AD10</f>
        <v>37.708113165117155</v>
      </c>
      <c r="AA11" s="79">
        <f>'8. FP Demand'!AE10</f>
        <v>36.746747218276852</v>
      </c>
      <c r="AB11" s="79">
        <f>'8. FP Demand'!AF10</f>
        <v>35.863609099293058</v>
      </c>
      <c r="AC11" s="79">
        <f>'8. FP Demand'!AG10</f>
        <v>35.046909631354133</v>
      </c>
      <c r="AD11" s="79">
        <f>'8. FP Demand'!AH10</f>
        <v>34.239543962534256</v>
      </c>
      <c r="AE11" s="79">
        <f>'8. FP Demand'!AI10</f>
        <v>33.463441901501781</v>
      </c>
      <c r="AF11" s="79">
        <f>'8. FP Demand'!AJ10</f>
        <v>32.750947949670753</v>
      </c>
      <c r="AG11" s="382"/>
      <c r="AH11" s="382"/>
      <c r="AI11" s="382"/>
      <c r="AJ11" s="382"/>
    </row>
    <row r="12" spans="1:36" x14ac:dyDescent="0.2">
      <c r="A12" s="77" t="s">
        <v>81</v>
      </c>
      <c r="B12" s="78" t="s">
        <v>82</v>
      </c>
      <c r="C12" s="77" t="s">
        <v>75</v>
      </c>
      <c r="D12" s="79">
        <f>'3. BL Demand'!H9</f>
        <v>93.839479550357964</v>
      </c>
      <c r="E12" s="79">
        <f>'3. BL Demand'!I9</f>
        <v>93.839479550357964</v>
      </c>
      <c r="F12" s="79">
        <f>'3. BL Demand'!J9</f>
        <v>98.990919295195098</v>
      </c>
      <c r="G12" s="79">
        <f>'3. BL Demand'!K9</f>
        <v>103.75242068361023</v>
      </c>
      <c r="H12" s="79">
        <f>'3. BL Demand'!L9</f>
        <v>108.17677337378323</v>
      </c>
      <c r="I12" s="79">
        <f>'3. BL Demand'!M9</f>
        <v>112.29934165876666</v>
      </c>
      <c r="J12" s="79">
        <f>'3. BL Demand'!N9</f>
        <v>116.31717377076734</v>
      </c>
      <c r="K12" s="79">
        <f>'3. BL Demand'!O9</f>
        <v>120.01946491633402</v>
      </c>
      <c r="L12" s="79">
        <f>'3. BL Demand'!P9</f>
        <v>123.45852670247018</v>
      </c>
      <c r="M12" s="79">
        <f>'3. BL Demand'!Q9</f>
        <v>126.92270052479401</v>
      </c>
      <c r="N12" s="79">
        <f>'3. BL Demand'!R9</f>
        <v>129.94526234993367</v>
      </c>
      <c r="O12" s="79">
        <f>'3. BL Demand'!S9</f>
        <v>132.91815880326732</v>
      </c>
      <c r="P12" s="79">
        <f>'3. BL Demand'!T9</f>
        <v>135.6379185550816</v>
      </c>
      <c r="Q12" s="79">
        <f>'3. BL Demand'!U9</f>
        <v>138.13173286920144</v>
      </c>
      <c r="R12" s="79">
        <f>'3. BL Demand'!V9</f>
        <v>140.49493560289554</v>
      </c>
      <c r="S12" s="79">
        <f>'3. BL Demand'!W9</f>
        <v>142.74424191096983</v>
      </c>
      <c r="T12" s="79">
        <f>'3. BL Demand'!X9</f>
        <v>144.94876330644666</v>
      </c>
      <c r="U12" s="79">
        <f>'3. BL Demand'!Y9</f>
        <v>146.94533307679748</v>
      </c>
      <c r="V12" s="79">
        <f>'3. BL Demand'!Z9</f>
        <v>148.8185434463347</v>
      </c>
      <c r="W12" s="79">
        <f>'3. BL Demand'!AA9</f>
        <v>150.60193059050246</v>
      </c>
      <c r="X12" s="79">
        <f>'3. BL Demand'!AB9</f>
        <v>152.43790439797101</v>
      </c>
      <c r="Y12" s="79">
        <f>'3. BL Demand'!AC9</f>
        <v>154.05375349232958</v>
      </c>
      <c r="Z12" s="79">
        <f>'3. BL Demand'!AD9</f>
        <v>155.5686613225831</v>
      </c>
      <c r="AA12" s="79">
        <f>'3. BL Demand'!AE9</f>
        <v>157.01659162770841</v>
      </c>
      <c r="AB12" s="79">
        <f>'3. BL Demand'!AF9</f>
        <v>158.58439326510839</v>
      </c>
      <c r="AC12" s="79">
        <f>'3. BL Demand'!AG9</f>
        <v>160.09722642365051</v>
      </c>
      <c r="AD12" s="79">
        <f>'3. BL Demand'!AH9</f>
        <v>161.72153399006933</v>
      </c>
      <c r="AE12" s="79">
        <f>'3. BL Demand'!AI9</f>
        <v>163.1635113878603</v>
      </c>
      <c r="AF12" s="79">
        <f>'3. BL Demand'!AJ9</f>
        <v>164.58878638508182</v>
      </c>
      <c r="AG12" s="382"/>
      <c r="AH12" s="382"/>
      <c r="AI12" s="382"/>
      <c r="AJ12" s="382"/>
    </row>
    <row r="13" spans="1:36" x14ac:dyDescent="0.2">
      <c r="A13" s="77" t="s">
        <v>83</v>
      </c>
      <c r="B13" s="78" t="s">
        <v>82</v>
      </c>
      <c r="C13" s="77" t="s">
        <v>75</v>
      </c>
      <c r="D13" s="79">
        <f>'8. FP Demand'!H9</f>
        <v>93.839479550357964</v>
      </c>
      <c r="E13" s="79">
        <f>'8. FP Demand'!I9</f>
        <v>93.839479550357964</v>
      </c>
      <c r="F13" s="79">
        <f>'8. FP Demand'!J9</f>
        <v>98.990919295195098</v>
      </c>
      <c r="G13" s="79">
        <f>'8. FP Demand'!K9</f>
        <v>103.75242068361023</v>
      </c>
      <c r="H13" s="79">
        <f>'8. FP Demand'!L9</f>
        <v>108.17086898091597</v>
      </c>
      <c r="I13" s="79">
        <f>'8. FP Demand'!M9</f>
        <v>112.43619965027685</v>
      </c>
      <c r="J13" s="79">
        <f>'8. FP Demand'!N9</f>
        <v>116.67934904727467</v>
      </c>
      <c r="K13" s="79">
        <f>'8. FP Demand'!O9</f>
        <v>120.61460736763452</v>
      </c>
      <c r="L13" s="79">
        <f>'8. FP Demand'!P9</f>
        <v>124.0976886203665</v>
      </c>
      <c r="M13" s="79">
        <f>'8. FP Demand'!Q9</f>
        <v>127.19275241421145</v>
      </c>
      <c r="N13" s="79">
        <f>'8. FP Demand'!R9</f>
        <v>129.86763730933228</v>
      </c>
      <c r="O13" s="79">
        <f>'8. FP Demand'!S9</f>
        <v>132.51292294505876</v>
      </c>
      <c r="P13" s="79">
        <f>'8. FP Demand'!T9</f>
        <v>134.92494240741408</v>
      </c>
      <c r="Q13" s="79">
        <f>'8. FP Demand'!U9</f>
        <v>137.13025111471254</v>
      </c>
      <c r="R13" s="79">
        <f>'8. FP Demand'!V9</f>
        <v>139.22309584024538</v>
      </c>
      <c r="S13" s="79">
        <f>'8. FP Demand'!W9</f>
        <v>141.21910281816196</v>
      </c>
      <c r="T13" s="79">
        <f>'8. FP Demand'!X9</f>
        <v>143.18552743890768</v>
      </c>
      <c r="U13" s="79">
        <f>'8. FP Demand'!Y9</f>
        <v>144.96046540770362</v>
      </c>
      <c r="V13" s="79">
        <f>'8. FP Demand'!Z9</f>
        <v>146.62668942382115</v>
      </c>
      <c r="W13" s="79">
        <f>'8. FP Demand'!AA9</f>
        <v>148.21651386187031</v>
      </c>
      <c r="X13" s="79">
        <f>'8. FP Demand'!AB9</f>
        <v>149.86961852175978</v>
      </c>
      <c r="Y13" s="79">
        <f>'8. FP Demand'!AC9</f>
        <v>151.31682191995199</v>
      </c>
      <c r="Z13" s="79">
        <f>'8. FP Demand'!AD9</f>
        <v>152.67416552465173</v>
      </c>
      <c r="AA13" s="79">
        <f>'8. FP Demand'!AE9</f>
        <v>153.97476741574729</v>
      </c>
      <c r="AB13" s="79">
        <f>'8. FP Demand'!AF9</f>
        <v>155.40176536434222</v>
      </c>
      <c r="AC13" s="79">
        <f>'8. FP Demand'!AG9</f>
        <v>156.78310938672055</v>
      </c>
      <c r="AD13" s="79">
        <f>'8. FP Demand'!AH9</f>
        <v>158.28121036054873</v>
      </c>
      <c r="AE13" s="79">
        <f>'8. FP Demand'!AI9</f>
        <v>159.60795815754668</v>
      </c>
      <c r="AF13" s="79">
        <f>'8. FP Demand'!AJ9</f>
        <v>160.9250127954146</v>
      </c>
    </row>
    <row r="14" spans="1:36" x14ac:dyDescent="0.2">
      <c r="A14" s="77" t="s">
        <v>84</v>
      </c>
      <c r="B14" s="78" t="s">
        <v>85</v>
      </c>
      <c r="C14" s="77" t="s">
        <v>75</v>
      </c>
      <c r="D14" s="79">
        <f>'3. BL Demand'!H7+'3. BL Demand'!H8</f>
        <v>84.729285221657122</v>
      </c>
      <c r="E14" s="79">
        <f>'3. BL Demand'!I7+'3. BL Demand'!I8</f>
        <v>84.729285221657122</v>
      </c>
      <c r="F14" s="79">
        <f>'3. BL Demand'!J7+'3. BL Demand'!J8</f>
        <v>83.457053798103772</v>
      </c>
      <c r="G14" s="79">
        <f>'3. BL Demand'!K7+'3. BL Demand'!K8</f>
        <v>82.400736307146303</v>
      </c>
      <c r="H14" s="79">
        <f>'3. BL Demand'!L7+'3. BL Demand'!L8</f>
        <v>81.34693053121282</v>
      </c>
      <c r="I14" s="79">
        <f>'3. BL Demand'!M7+'3. BL Demand'!M8</f>
        <v>80.299547334272177</v>
      </c>
      <c r="J14" s="79">
        <f>'3. BL Demand'!N7+'3. BL Demand'!N8</f>
        <v>79.253898328724262</v>
      </c>
      <c r="K14" s="79">
        <f>'3. BL Demand'!O7+'3. BL Demand'!O8</f>
        <v>78.212323741848607</v>
      </c>
      <c r="L14" s="79">
        <f>'3. BL Demand'!P7+'3. BL Demand'!P8</f>
        <v>77.178532727365123</v>
      </c>
      <c r="M14" s="79">
        <f>'3. BL Demand'!Q7+'3. BL Demand'!Q8</f>
        <v>76.225963319885068</v>
      </c>
      <c r="N14" s="79">
        <f>'3. BL Demand'!R7+'3. BL Demand'!R8</f>
        <v>75.806394077845724</v>
      </c>
      <c r="O14" s="79">
        <f>'3. BL Demand'!S7+'3. BL Demand'!S8</f>
        <v>75.148602933831171</v>
      </c>
      <c r="P14" s="79">
        <f>'3. BL Demand'!T7+'3. BL Demand'!T8</f>
        <v>74.484586631716283</v>
      </c>
      <c r="Q14" s="79">
        <f>'3. BL Demand'!U7+'3. BL Demand'!U8</f>
        <v>73.855974854431778</v>
      </c>
      <c r="R14" s="79">
        <f>'3. BL Demand'!V7+'3. BL Demand'!V8</f>
        <v>73.239026999934353</v>
      </c>
      <c r="S14" s="79">
        <f>'3. BL Demand'!W7+'3. BL Demand'!W8</f>
        <v>72.632758363966133</v>
      </c>
      <c r="T14" s="79">
        <f>'3. BL Demand'!X7+'3. BL Demand'!X8</f>
        <v>72.029659655040433</v>
      </c>
      <c r="U14" s="79">
        <f>'3. BL Demand'!Y7+'3. BL Demand'!Y8</f>
        <v>71.445760337184808</v>
      </c>
      <c r="V14" s="79">
        <f>'3. BL Demand'!Z7+'3. BL Demand'!Z8</f>
        <v>70.891400543694473</v>
      </c>
      <c r="W14" s="79">
        <f>'3. BL Demand'!AA7+'3. BL Demand'!AA8</f>
        <v>70.338098633141527</v>
      </c>
      <c r="X14" s="79">
        <f>'3. BL Demand'!AB7+'3. BL Demand'!AB8</f>
        <v>69.788319229462658</v>
      </c>
      <c r="Y14" s="79">
        <f>'3. BL Demand'!AC7+'3. BL Demand'!AC8</f>
        <v>69.262273985989992</v>
      </c>
      <c r="Z14" s="79">
        <f>'3. BL Demand'!AD7+'3. BL Demand'!AD8</f>
        <v>68.742725200059269</v>
      </c>
      <c r="AA14" s="79">
        <f>'3. BL Demand'!AE7+'3. BL Demand'!AE8</f>
        <v>68.238793385617626</v>
      </c>
      <c r="AB14" s="79">
        <f>'3. BL Demand'!AF7+'3. BL Demand'!AF8</f>
        <v>67.834714775536042</v>
      </c>
      <c r="AC14" s="79">
        <f>'3. BL Demand'!AG7+'3. BL Demand'!AG8</f>
        <v>67.453803937889944</v>
      </c>
      <c r="AD14" s="79">
        <f>'3. BL Demand'!AH7+'3. BL Demand'!AH8</f>
        <v>67.093106764540394</v>
      </c>
      <c r="AE14" s="79">
        <f>'3. BL Demand'!AI7+'3. BL Demand'!AI8</f>
        <v>66.753470765132874</v>
      </c>
      <c r="AF14" s="79">
        <f>'3. BL Demand'!AJ7+'3. BL Demand'!AJ8</f>
        <v>66.435659263541467</v>
      </c>
    </row>
    <row r="15" spans="1:36" x14ac:dyDescent="0.2">
      <c r="A15" s="77" t="s">
        <v>86</v>
      </c>
      <c r="B15" s="78" t="s">
        <v>85</v>
      </c>
      <c r="C15" s="77" t="s">
        <v>75</v>
      </c>
      <c r="D15" s="79">
        <f>'8. FP Demand'!H7+'8. FP Demand'!H8</f>
        <v>84.729285221657122</v>
      </c>
      <c r="E15" s="79">
        <f>'8. FP Demand'!I7+'8. FP Demand'!I8</f>
        <v>84.729285221657122</v>
      </c>
      <c r="F15" s="79">
        <f>'8. FP Demand'!J7+'8. FP Demand'!J8</f>
        <v>83.457053798103772</v>
      </c>
      <c r="G15" s="79">
        <f>'8. FP Demand'!K7+'8. FP Demand'!K8</f>
        <v>82.400736307146303</v>
      </c>
      <c r="H15" s="79">
        <f>'8. FP Demand'!L7+'8. FP Demand'!L8</f>
        <v>81.343803903622032</v>
      </c>
      <c r="I15" s="79">
        <f>'8. FP Demand'!M7+'8. FP Demand'!M8</f>
        <v>80.294835860419923</v>
      </c>
      <c r="J15" s="79">
        <f>'8. FP Demand'!N7+'8. FP Demand'!N8</f>
        <v>79.248711574359106</v>
      </c>
      <c r="K15" s="79">
        <f>'8. FP Demand'!O7+'8. FP Demand'!O8</f>
        <v>78.207058596052875</v>
      </c>
      <c r="L15" s="79">
        <f>'8. FP Demand'!P7+'8. FP Demand'!P8</f>
        <v>77.172339626717275</v>
      </c>
      <c r="M15" s="79">
        <f>'8. FP Demand'!Q7+'8. FP Demand'!Q8</f>
        <v>76.217067379803254</v>
      </c>
      <c r="N15" s="79">
        <f>'8. FP Demand'!R7+'8. FP Demand'!R8</f>
        <v>75.795307684874174</v>
      </c>
      <c r="O15" s="79">
        <f>'8. FP Demand'!S7+'8. FP Demand'!S8</f>
        <v>75.135750575226083</v>
      </c>
      <c r="P15" s="79">
        <f>'8. FP Demand'!T7+'8. FP Demand'!T8</f>
        <v>74.470359189933717</v>
      </c>
      <c r="Q15" s="79">
        <f>'8. FP Demand'!U7+'8. FP Demand'!U8</f>
        <v>73.840696825251996</v>
      </c>
      <c r="R15" s="79">
        <f>'8. FP Demand'!V7+'8. FP Demand'!V8</f>
        <v>73.222966564938815</v>
      </c>
      <c r="S15" s="79">
        <f>'8. FP Demand'!W7+'8. FP Demand'!W8</f>
        <v>72.616159200994062</v>
      </c>
      <c r="T15" s="79">
        <f>'8. FP Demand'!X7+'8. FP Demand'!X8</f>
        <v>72.01272071201835</v>
      </c>
      <c r="U15" s="79">
        <f>'8. FP Demand'!Y7+'8. FP Demand'!Y8</f>
        <v>71.428623715232604</v>
      </c>
      <c r="V15" s="79">
        <f>'8. FP Demand'!Z7+'8. FP Demand'!Z8</f>
        <v>70.874209584835356</v>
      </c>
      <c r="W15" s="79">
        <f>'8. FP Demand'!AA7+'8. FP Demand'!AA8</f>
        <v>70.320964953790281</v>
      </c>
      <c r="X15" s="79">
        <f>'8. FP Demand'!AB7+'8. FP Demand'!AB8</f>
        <v>69.771336661700573</v>
      </c>
      <c r="Y15" s="79">
        <f>'8. FP Demand'!AC7+'8. FP Demand'!AC8</f>
        <v>69.245519060536381</v>
      </c>
      <c r="Z15" s="79">
        <f>'8. FP Demand'!AD7+'8. FP Demand'!AD8</f>
        <v>68.726257515830198</v>
      </c>
      <c r="AA15" s="79">
        <f>'8. FP Demand'!AE7+'8. FP Demand'!AE8</f>
        <v>68.222681126403188</v>
      </c>
      <c r="AB15" s="79">
        <f>'8. FP Demand'!AF7+'8. FP Demand'!AF8</f>
        <v>67.818979025403038</v>
      </c>
      <c r="AC15" s="79">
        <f>'8. FP Demand'!AG7+'8. FP Demand'!AG8</f>
        <v>67.438458110412952</v>
      </c>
      <c r="AD15" s="79">
        <f>'8. FP Demand'!AH7+'8. FP Demand'!AH8</f>
        <v>67.078180609840416</v>
      </c>
      <c r="AE15" s="79">
        <f>'8. FP Demand'!AI7+'8. FP Demand'!AI8</f>
        <v>66.738976274318517</v>
      </c>
      <c r="AF15" s="79">
        <f>'8. FP Demand'!AJ7+'8. FP Demand'!AJ8</f>
        <v>66.421592797963243</v>
      </c>
    </row>
    <row r="16" spans="1:36" x14ac:dyDescent="0.2">
      <c r="A16" s="77" t="s">
        <v>87</v>
      </c>
      <c r="B16" s="78" t="s">
        <v>88</v>
      </c>
      <c r="C16" s="77" t="s">
        <v>75</v>
      </c>
      <c r="D16" s="79">
        <f>'3. BL Demand'!H36</f>
        <v>79.66</v>
      </c>
      <c r="E16" s="79">
        <f>'3. BL Demand'!I36</f>
        <v>79.66</v>
      </c>
      <c r="F16" s="79">
        <f>'3. BL Demand'!J36</f>
        <v>78.889652999999996</v>
      </c>
      <c r="G16" s="79">
        <f>'3. BL Demand'!K36</f>
        <v>78.157699999999991</v>
      </c>
      <c r="H16" s="79">
        <f>'3. BL Demand'!L36</f>
        <v>77.932872081978189</v>
      </c>
      <c r="I16" s="79">
        <f>'3. BL Demand'!M36</f>
        <v>77.727782335312</v>
      </c>
      <c r="J16" s="79">
        <f>'3. BL Demand'!N36</f>
        <v>77.541857205544957</v>
      </c>
      <c r="K16" s="79">
        <f>'3. BL Demand'!O36</f>
        <v>77.373719415926971</v>
      </c>
      <c r="L16" s="79">
        <f>'3. BL Demand'!P36</f>
        <v>77.220323475036793</v>
      </c>
      <c r="M16" s="79">
        <f>'3. BL Demand'!Q36</f>
        <v>77.082870055131636</v>
      </c>
      <c r="N16" s="79">
        <f>'3. BL Demand'!R36</f>
        <v>76.953959009413921</v>
      </c>
      <c r="O16" s="79">
        <f>'3. BL Demand'!S36</f>
        <v>76.83979264098484</v>
      </c>
      <c r="P16" s="79">
        <f>'3. BL Demand'!T36</f>
        <v>76.729276655115711</v>
      </c>
      <c r="Q16" s="79">
        <f>'3. BL Demand'!U36</f>
        <v>76.628086999249675</v>
      </c>
      <c r="R16" s="79">
        <f>'3. BL Demand'!V36</f>
        <v>76.535920755843861</v>
      </c>
      <c r="S16" s="79">
        <f>'3. BL Demand'!W36</f>
        <v>76.450999817503956</v>
      </c>
      <c r="T16" s="79">
        <f>'3. BL Demand'!X36</f>
        <v>76.371756185888273</v>
      </c>
      <c r="U16" s="79">
        <f>'3. BL Demand'!Y36</f>
        <v>76.298532573776129</v>
      </c>
      <c r="V16" s="79">
        <f>'3. BL Demand'!Z36</f>
        <v>76.230499102028105</v>
      </c>
      <c r="W16" s="79">
        <f>'3. BL Demand'!AA36</f>
        <v>76.167113818156324</v>
      </c>
      <c r="X16" s="79">
        <f>'3. BL Demand'!AB36</f>
        <v>76.108932297612355</v>
      </c>
      <c r="Y16" s="79">
        <f>'3. BL Demand'!AC36</f>
        <v>76.05492374537377</v>
      </c>
      <c r="Z16" s="79">
        <f>'3. BL Demand'!AD36</f>
        <v>76.003426688041529</v>
      </c>
      <c r="AA16" s="79">
        <f>'3. BL Demand'!AE36</f>
        <v>75.956199427277582</v>
      </c>
      <c r="AB16" s="79">
        <f>'3. BL Demand'!AF36</f>
        <v>75.913062423774022</v>
      </c>
      <c r="AC16" s="79">
        <f>'3. BL Demand'!AG36</f>
        <v>75.873728044921293</v>
      </c>
      <c r="AD16" s="79">
        <f>'3. BL Demand'!AH36</f>
        <v>75.837934879914982</v>
      </c>
      <c r="AE16" s="79">
        <f>'3. BL Demand'!AI36</f>
        <v>75.805444918538768</v>
      </c>
      <c r="AF16" s="79">
        <f>'3. BL Demand'!AJ36</f>
        <v>75.776040680010937</v>
      </c>
    </row>
    <row r="17" spans="1:32" x14ac:dyDescent="0.2">
      <c r="A17" s="77" t="s">
        <v>89</v>
      </c>
      <c r="B17" s="78" t="s">
        <v>88</v>
      </c>
      <c r="C17" s="77" t="s">
        <v>75</v>
      </c>
      <c r="D17" s="79">
        <f>'8. FP Demand'!H36</f>
        <v>79.66</v>
      </c>
      <c r="E17" s="79">
        <f>'8. FP Demand'!I36</f>
        <v>79.66</v>
      </c>
      <c r="F17" s="79">
        <f>'8. FP Demand'!J36</f>
        <v>78.889652999999996</v>
      </c>
      <c r="G17" s="79">
        <f>'8. FP Demand'!K36</f>
        <v>78.157699999999991</v>
      </c>
      <c r="H17" s="79">
        <f>'8. FP Demand'!L36</f>
        <v>75.812968999999995</v>
      </c>
      <c r="I17" s="79">
        <f>'8. FP Demand'!M36</f>
        <v>73.468237999999999</v>
      </c>
      <c r="J17" s="79">
        <f>'8. FP Demand'!N36</f>
        <v>71.123507000000004</v>
      </c>
      <c r="K17" s="79">
        <f>'8. FP Demand'!O36</f>
        <v>68.778776000000008</v>
      </c>
      <c r="L17" s="79">
        <f>'8. FP Demand'!P36</f>
        <v>66.434044999999998</v>
      </c>
      <c r="M17" s="79">
        <f>'8. FP Demand'!Q36</f>
        <v>65.907711646814079</v>
      </c>
      <c r="N17" s="79">
        <f>'8. FP Demand'!R36</f>
        <v>65.384397133429218</v>
      </c>
      <c r="O17" s="79">
        <f>'8. FP Demand'!S36</f>
        <v>64.884394690930478</v>
      </c>
      <c r="P17" s="79">
        <f>'8. FP Demand'!T36</f>
        <v>64.376748183806768</v>
      </c>
      <c r="Q17" s="79">
        <f>'8. FP Demand'!U36</f>
        <v>63.87729713227435</v>
      </c>
      <c r="R17" s="79">
        <f>'8. FP Demand'!V36</f>
        <v>63.395866131342089</v>
      </c>
      <c r="S17" s="79">
        <f>'8. FP Demand'!W36</f>
        <v>62.910783998809833</v>
      </c>
      <c r="T17" s="79">
        <f>'8. FP Demand'!X36</f>
        <v>62.440576143466089</v>
      </c>
      <c r="U17" s="79">
        <f>'8. FP Demand'!Y36</f>
        <v>61.965671943910209</v>
      </c>
      <c r="V17" s="79">
        <f>'8. FP Demand'!Z36</f>
        <v>61.495314348165721</v>
      </c>
      <c r="W17" s="79">
        <f>'8. FP Demand'!AA36</f>
        <v>61.039025961526221</v>
      </c>
      <c r="X17" s="79">
        <f>'8. FP Demand'!AB36</f>
        <v>60.57742216355372</v>
      </c>
      <c r="Y17" s="79">
        <f>'8. FP Demand'!AC36</f>
        <v>60.119520627673083</v>
      </c>
      <c r="Z17" s="79">
        <f>'8. FP Demand'!AD36</f>
        <v>59.673700622582942</v>
      </c>
      <c r="AA17" s="79">
        <f>'8. FP Demand'!AE36</f>
        <v>59.221765740572948</v>
      </c>
      <c r="AB17" s="79">
        <f>'8. FP Demand'!AF36</f>
        <v>58.783571723640222</v>
      </c>
      <c r="AC17" s="79">
        <f>'8. FP Demand'!AG36</f>
        <v>58.338861979044644</v>
      </c>
      <c r="AD17" s="79">
        <f>'8. FP Demand'!AH36</f>
        <v>57.897402767951561</v>
      </c>
      <c r="AE17" s="79">
        <f>'8. FP Demand'!AI36</f>
        <v>57.46898080136495</v>
      </c>
      <c r="AF17" s="79">
        <f>'8. FP Demand'!AJ36</f>
        <v>57.033400728760284</v>
      </c>
    </row>
    <row r="18" spans="1:32" x14ac:dyDescent="0.2">
      <c r="A18" s="77" t="s">
        <v>90</v>
      </c>
      <c r="B18" s="78" t="s">
        <v>91</v>
      </c>
      <c r="C18" s="77" t="s">
        <v>75</v>
      </c>
      <c r="D18" s="79">
        <f>'4. BL SDB'!H3-('3. BL Demand'!H7+'3. BL Demand'!H8+'3. BL Demand'!H9+'3. BL Demand'!H10)-'3. BL Demand'!H36</f>
        <v>7.3089103973370868</v>
      </c>
      <c r="E18" s="79">
        <f>'4. BL SDB'!I3-('3. BL Demand'!I7+'3. BL Demand'!I8+'3. BL Demand'!I9+'3. BL Demand'!I10)-'3. BL Demand'!I36</f>
        <v>7.3089103973370868</v>
      </c>
      <c r="F18" s="79">
        <f>'4. BL SDB'!J3-('3. BL Demand'!J7+'3. BL Demand'!J8+'3. BL Demand'!J9+'3. BL Demand'!J10)-'3. BL Demand'!J36</f>
        <v>7.1195387623047992</v>
      </c>
      <c r="G18" s="79">
        <f>'4. BL SDB'!K3-('3. BL Demand'!K7+'3. BL Demand'!K8+'3. BL Demand'!K9+'3. BL Demand'!K10)-'3. BL Demand'!K36</f>
        <v>7.1206194889022498</v>
      </c>
      <c r="H18" s="79">
        <f>'4. BL SDB'!L3-('3. BL Demand'!L7+'3. BL Demand'!L8+'3. BL Demand'!L9+'3. BL Demand'!L10)-'3. BL Demand'!L36</f>
        <v>7.1212322311002367</v>
      </c>
      <c r="I18" s="79">
        <f>'4. BL SDB'!M3-('3. BL Demand'!M7+'3. BL Demand'!M8+'3. BL Demand'!M9+'3. BL Demand'!M10)-'3. BL Demand'!M36</f>
        <v>7.1223209535668133</v>
      </c>
      <c r="J18" s="79">
        <f>'4. BL SDB'!N3-('3. BL Demand'!N7+'3. BL Demand'!N8+'3. BL Demand'!N9+'3. BL Demand'!N10)-'3. BL Demand'!N36</f>
        <v>7.1229534191956958</v>
      </c>
      <c r="K18" s="79">
        <f>'4. BL SDB'!O3-('3. BL Demand'!O7+'3. BL Demand'!O8+'3. BL Demand'!O9+'3. BL Demand'!O10)-'3. BL Demand'!O36</f>
        <v>7.1235837279570688</v>
      </c>
      <c r="L18" s="79">
        <f>'4. BL SDB'!P3-('3. BL Demand'!P7+'3. BL Demand'!P8+'3. BL Demand'!P9+'3. BL Demand'!P10)-'3. BL Demand'!P36</f>
        <v>7.1244026608668207</v>
      </c>
      <c r="M18" s="79">
        <f>'4. BL SDB'!Q3-('3. BL Demand'!Q7+'3. BL Demand'!Q8+'3. BL Demand'!Q9+'3. BL Demand'!Q10)-'3. BL Demand'!Q36</f>
        <v>7.1244186718253246</v>
      </c>
      <c r="N18" s="79">
        <f>'4. BL SDB'!R3-('3. BL Demand'!R7+'3. BL Demand'!R8+'3. BL Demand'!R9+'3. BL Demand'!R10)-'3. BL Demand'!R36</f>
        <v>7.1244351744981884</v>
      </c>
      <c r="O18" s="79">
        <f>'4. BL SDB'!S3-('3. BL Demand'!S7+'3. BL Demand'!S8+'3. BL Demand'!S9+'3. BL Demand'!S10)-'3. BL Demand'!S36</f>
        <v>7.1249027255825723</v>
      </c>
      <c r="P18" s="79">
        <f>'4. BL SDB'!T3-('3. BL Demand'!T7+'3. BL Demand'!T8+'3. BL Demand'!T9+'3. BL Demand'!T10)-'3. BL Demand'!T36</f>
        <v>7.1249204540551432</v>
      </c>
      <c r="Q18" s="79">
        <f>'4. BL SDB'!U3-('3. BL Demand'!U7+'3. BL Demand'!U8+'3. BL Demand'!U9+'3. BL Demand'!U10)-'3. BL Demand'!U36</f>
        <v>7.1249393693425844</v>
      </c>
      <c r="R18" s="79">
        <f>'4. BL SDB'!V3-('3. BL Demand'!V7+'3. BL Demand'!V8+'3. BL Demand'!V9+'3. BL Demand'!V10)-'3. BL Demand'!V36</f>
        <v>7.1248784094470778</v>
      </c>
      <c r="S18" s="79">
        <f>'4. BL SDB'!W3-('3. BL Demand'!W7+'3. BL Demand'!W8+'3. BL Demand'!W9+'3. BL Demand'!W10)-'3. BL Demand'!W36</f>
        <v>7.1248196924516805</v>
      </c>
      <c r="T18" s="79">
        <f>'4. BL SDB'!X3-('3. BL Demand'!X7+'3. BL Demand'!X8+'3. BL Demand'!X9+'3. BL Demand'!X10)-'3. BL Demand'!X36</f>
        <v>7.1247632078999459</v>
      </c>
      <c r="U18" s="79">
        <f>'4. BL SDB'!Y3-('3. BL Demand'!Y7+'3. BL Demand'!Y8+'3. BL Demand'!Y9+'3. BL Demand'!Y10)-'3. BL Demand'!Y36</f>
        <v>7.1251520474178847</v>
      </c>
      <c r="V18" s="79">
        <f>'4. BL SDB'!Z3-('3. BL Demand'!Z7+'3. BL Demand'!Z8+'3. BL Demand'!Z9+'3. BL Demand'!Z10)-'3. BL Demand'!Z36</f>
        <v>7.1250985555006281</v>
      </c>
      <c r="W18" s="79">
        <f>'4. BL SDB'!AA3-('3. BL Demand'!AA7+'3. BL Demand'!AA8+'3. BL Demand'!AA9+'3. BL Demand'!AA10)-'3. BL Demand'!AA36</f>
        <v>7.1250472791644057</v>
      </c>
      <c r="X18" s="79">
        <f>'4. BL SDB'!AB3-('3. BL Demand'!AB7+'3. BL Demand'!AB8+'3. BL Demand'!AB9+'3. BL Demand'!AB10)-'3. BL Demand'!AB36</f>
        <v>7.1249982084931247</v>
      </c>
      <c r="Y18" s="79">
        <f>'4. BL SDB'!AC3-('3. BL Demand'!AC7+'3. BL Demand'!AC8+'3. BL Demand'!AC9+'3. BL Demand'!AC10)-'3. BL Demand'!AC36</f>
        <v>7.1249513337379256</v>
      </c>
      <c r="Z18" s="79">
        <f>'4. BL SDB'!AD3-('3. BL Demand'!AD7+'3. BL Demand'!AD8+'3. BL Demand'!AD9+'3. BL Demand'!AD10)-'3. BL Demand'!AD36</f>
        <v>7.1249066453145957</v>
      </c>
      <c r="AA18" s="79">
        <f>'4. BL SDB'!AE3-('3. BL Demand'!AE7+'3. BL Demand'!AE8+'3. BL Demand'!AE9+'3. BL Demand'!AE10)-'3. BL Demand'!AE36</f>
        <v>7.124864133802177</v>
      </c>
      <c r="AB18" s="79">
        <f>'4. BL SDB'!AF3-('3. BL Demand'!AF7+'3. BL Demand'!AF8+'3. BL Demand'!AF9+'3. BL Demand'!AF10)-'3. BL Demand'!AF36</f>
        <v>7.1245745476743423</v>
      </c>
      <c r="AC18" s="79">
        <f>'4. BL SDB'!AG3-('3. BL Demand'!AG7+'3. BL Demand'!AG8+'3. BL Demand'!AG9+'3. BL Demand'!AG10)-'3. BL Demand'!AG36</f>
        <v>7.1247202314299187</v>
      </c>
      <c r="AD18" s="79">
        <f>'4. BL SDB'!AH3-('3. BL Demand'!AH7+'3. BL Demand'!AH8+'3. BL Demand'!AH9+'3. BL Demand'!AH10)-'3. BL Demand'!AH36</f>
        <v>7.124431925523723</v>
      </c>
      <c r="AE18" s="79">
        <f>'4. BL SDB'!AI3-('3. BL Demand'!AI7+'3. BL Demand'!AI8+'3. BL Demand'!AI9+'3. BL Demand'!AI10)-'3. BL Demand'!AI36</f>
        <v>7.1241450299145015</v>
      </c>
      <c r="AF18" s="79">
        <f>'4. BL SDB'!AJ3-('3. BL Demand'!AJ7+'3. BL Demand'!AJ8+'3. BL Demand'!AJ9+'3. BL Demand'!AJ10)-'3. BL Demand'!AJ36</f>
        <v>7.1242910378856834</v>
      </c>
    </row>
    <row r="19" spans="1:32" x14ac:dyDescent="0.2">
      <c r="A19" s="77" t="s">
        <v>92</v>
      </c>
      <c r="B19" s="78" t="s">
        <v>91</v>
      </c>
      <c r="C19" s="77" t="s">
        <v>75</v>
      </c>
      <c r="D19" s="79">
        <f>'9. FP SDB'!H3-('8. FP Demand'!H7+'8. FP Demand'!H8+'8. FP Demand'!H9+'8. FP Demand'!H10)-'8. FP Demand'!H36</f>
        <v>7.3089103973370868</v>
      </c>
      <c r="E19" s="79">
        <f>'9. FP SDB'!I3-('8. FP Demand'!I7+'8. FP Demand'!I8+'8. FP Demand'!I9+'8. FP Demand'!I10)-'8. FP Demand'!I36</f>
        <v>7.3089103973370868</v>
      </c>
      <c r="F19" s="79">
        <f>'9. FP SDB'!J3-('8. FP Demand'!J7+'8. FP Demand'!J8+'8. FP Demand'!J9+'8. FP Demand'!J10)-'8. FP Demand'!J36</f>
        <v>7.1195387623047992</v>
      </c>
      <c r="G19" s="79">
        <f>'9. FP SDB'!K3-('8. FP Demand'!K7+'8. FP Demand'!K8+'8. FP Demand'!K9+'8. FP Demand'!K10)-'8. FP Demand'!K36</f>
        <v>7.1206194889022498</v>
      </c>
      <c r="H19" s="79">
        <f>'9. FP SDB'!L3-('8. FP Demand'!L7+'8. FP Demand'!L8+'8. FP Demand'!L9+'8. FP Demand'!L10)-'8. FP Demand'!L36</f>
        <v>7.1212322311001941</v>
      </c>
      <c r="I19" s="79">
        <f>'9. FP SDB'!M3-('8. FP Demand'!M7+'8. FP Demand'!M8+'8. FP Demand'!M9+'8. FP Demand'!M10)-'8. FP Demand'!M36</f>
        <v>7.1223209535667564</v>
      </c>
      <c r="J19" s="79">
        <f>'9. FP SDB'!N3-('8. FP Demand'!N7+'8. FP Demand'!N8+'8. FP Demand'!N9+'8. FP Demand'!N10)-'8. FP Demand'!N36</f>
        <v>7.1229534191957242</v>
      </c>
      <c r="K19" s="79">
        <f>'9. FP SDB'!O3-('8. FP Demand'!O7+'8. FP Demand'!O8+'8. FP Demand'!O9+'8. FP Demand'!O10)-'8. FP Demand'!O36</f>
        <v>7.1235837279569836</v>
      </c>
      <c r="L19" s="79">
        <f>'9. FP SDB'!P3-('8. FP Demand'!P7+'8. FP Demand'!P8+'8. FP Demand'!P9+'8. FP Demand'!P10)-'8. FP Demand'!P36</f>
        <v>7.124402660866707</v>
      </c>
      <c r="M19" s="79">
        <f>'9. FP SDB'!Q3-('8. FP Demand'!Q7+'8. FP Demand'!Q8+'8. FP Demand'!Q9+'8. FP Demand'!Q10)-'8. FP Demand'!Q36</f>
        <v>7.1244186718253388</v>
      </c>
      <c r="N19" s="79">
        <f>'9. FP SDB'!R3-('8. FP Demand'!R7+'8. FP Demand'!R8+'8. FP Demand'!R9+'8. FP Demand'!R10)-'8. FP Demand'!R36</f>
        <v>7.12443517449816</v>
      </c>
      <c r="O19" s="79">
        <f>'9. FP SDB'!S3-('8. FP Demand'!S7+'8. FP Demand'!S8+'8. FP Demand'!S9+'8. FP Demand'!S10)-'8. FP Demand'!S36</f>
        <v>7.1249027255825155</v>
      </c>
      <c r="P19" s="79">
        <f>'9. FP SDB'!T3-('8. FP Demand'!T7+'8. FP Demand'!T8+'8. FP Demand'!T9+'8. FP Demand'!T10)-'8. FP Demand'!T36</f>
        <v>7.1249204540552284</v>
      </c>
      <c r="Q19" s="79">
        <f>'9. FP SDB'!U3-('8. FP Demand'!U7+'8. FP Demand'!U8+'8. FP Demand'!U9+'8. FP Demand'!U10)-'8. FP Demand'!U36</f>
        <v>7.1249393693425418</v>
      </c>
      <c r="R19" s="79">
        <f>'9. FP SDB'!V3-('8. FP Demand'!V7+'8. FP Demand'!V8+'8. FP Demand'!V9+'8. FP Demand'!V10)-'8. FP Demand'!V36</f>
        <v>7.1248784094470778</v>
      </c>
      <c r="S19" s="79">
        <f>'9. FP SDB'!W3-('8. FP Demand'!W7+'8. FP Demand'!W8+'8. FP Demand'!W9+'8. FP Demand'!W10)-'8. FP Demand'!W36</f>
        <v>7.1248196924517089</v>
      </c>
      <c r="T19" s="79">
        <f>'9. FP SDB'!X3-('8. FP Demand'!X7+'8. FP Demand'!X8+'8. FP Demand'!X9+'8. FP Demand'!X10)-'8. FP Demand'!X36</f>
        <v>7.1247632078999033</v>
      </c>
      <c r="U19" s="79">
        <f>'9. FP SDB'!Y3-('8. FP Demand'!Y7+'8. FP Demand'!Y8+'8. FP Demand'!Y9+'8. FP Demand'!Y10)-'8. FP Demand'!Y36</f>
        <v>7.1251520474179273</v>
      </c>
      <c r="V19" s="79">
        <f>'9. FP SDB'!Z3-('8. FP Demand'!Z7+'8. FP Demand'!Z8+'8. FP Demand'!Z9+'8. FP Demand'!Z10)-'8. FP Demand'!Z36</f>
        <v>7.1250985555005855</v>
      </c>
      <c r="W19" s="79">
        <f>'9. FP SDB'!AA3-('8. FP Demand'!AA7+'8. FP Demand'!AA8+'8. FP Demand'!AA9+'8. FP Demand'!AA10)-'8. FP Demand'!AA36</f>
        <v>7.1250472791644768</v>
      </c>
      <c r="X19" s="79">
        <f>'9. FP SDB'!AB3-('8. FP Demand'!AB7+'8. FP Demand'!AB8+'8. FP Demand'!AB9+'8. FP Demand'!AB10)-'8. FP Demand'!AB36</f>
        <v>7.1249982084931816</v>
      </c>
      <c r="Y19" s="79">
        <f>'9. FP SDB'!AC3-('8. FP Demand'!AC7+'8. FP Demand'!AC8+'8. FP Demand'!AC9+'8. FP Demand'!AC10)-'8. FP Demand'!AC36</f>
        <v>7.1249513337378829</v>
      </c>
      <c r="Z19" s="79">
        <f>'9. FP SDB'!AD3-('8. FP Demand'!AD7+'8. FP Demand'!AD8+'8. FP Demand'!AD9+'8. FP Demand'!AD10)-'8. FP Demand'!AD36</f>
        <v>7.1249066453145815</v>
      </c>
      <c r="AA19" s="79">
        <f>'9. FP SDB'!AE3-('8. FP Demand'!AE7+'8. FP Demand'!AE8+'8. FP Demand'!AE9+'8. FP Demand'!AE10)-'8. FP Demand'!AE36</f>
        <v>7.124864133802248</v>
      </c>
      <c r="AB19" s="79">
        <f>'9. FP SDB'!AF3-('8. FP Demand'!AF7+'8. FP Demand'!AF8+'8. FP Demand'!AF9+'8. FP Demand'!AF10)-'8. FP Demand'!AF36</f>
        <v>7.124574547674257</v>
      </c>
      <c r="AC19" s="79">
        <f>'9. FP SDB'!AG3-('8. FP Demand'!AG7+'8. FP Demand'!AG8+'8. FP Demand'!AG9+'8. FP Demand'!AG10)-'8. FP Demand'!AG36</f>
        <v>7.1247202314299116</v>
      </c>
      <c r="AD19" s="79">
        <f>'9. FP SDB'!AH3-('8. FP Demand'!AH7+'8. FP Demand'!AH8+'8. FP Demand'!AH9+'8. FP Demand'!AH10)-'8. FP Demand'!AH36</f>
        <v>7.124431925523723</v>
      </c>
      <c r="AE19" s="79">
        <f>'9. FP SDB'!AI3-('8. FP Demand'!AI7+'8. FP Demand'!AI8+'8. FP Demand'!AI9+'8. FP Demand'!AI10)-'8. FP Demand'!AI36</f>
        <v>7.1241450299145015</v>
      </c>
      <c r="AF19" s="79">
        <f>'9. FP SDB'!AJ3-('8. FP Demand'!AJ7+'8. FP Demand'!AJ8+'8. FP Demand'!AJ9+'8. FP Demand'!AJ10)-'8. FP Demand'!AJ36</f>
        <v>7.124291037885655</v>
      </c>
    </row>
    <row r="20" spans="1:32" x14ac:dyDescent="0.2">
      <c r="A20" s="77"/>
      <c r="B20" s="81" t="s">
        <v>93</v>
      </c>
      <c r="C20" s="77" t="s">
        <v>75</v>
      </c>
      <c r="D20" s="79">
        <f>D18+D16+D14+D12+D10+D23</f>
        <v>379.5465293030951</v>
      </c>
      <c r="E20" s="79">
        <f t="shared" ref="E20:AB20" si="0">E18+E16+E14+E12+E10+E23</f>
        <v>379.5465293030951</v>
      </c>
      <c r="F20" s="79">
        <f t="shared" si="0"/>
        <v>378.37529892107023</v>
      </c>
      <c r="G20" s="79">
        <f t="shared" si="0"/>
        <v>377.71666955826345</v>
      </c>
      <c r="H20" s="79">
        <f t="shared" si="0"/>
        <v>377.39068353613396</v>
      </c>
      <c r="I20" s="79">
        <f t="shared" si="0"/>
        <v>377.13179383853793</v>
      </c>
      <c r="J20" s="79">
        <f t="shared" si="0"/>
        <v>376.96041945471251</v>
      </c>
      <c r="K20" s="79">
        <f t="shared" si="0"/>
        <v>376.71265911589393</v>
      </c>
      <c r="L20" s="79">
        <f t="shared" si="0"/>
        <v>376.53068796086177</v>
      </c>
      <c r="M20" s="79">
        <f t="shared" si="0"/>
        <v>376.65269314444856</v>
      </c>
      <c r="N20" s="79">
        <f t="shared" si="0"/>
        <v>377.02501762288529</v>
      </c>
      <c r="O20" s="79">
        <f t="shared" si="0"/>
        <v>377.31249560346055</v>
      </c>
      <c r="P20" s="79">
        <f t="shared" si="0"/>
        <v>377.39303407941748</v>
      </c>
      <c r="Q20" s="79">
        <f t="shared" si="0"/>
        <v>377.40593965870926</v>
      </c>
      <c r="R20" s="79">
        <f t="shared" si="0"/>
        <v>377.41001398458258</v>
      </c>
      <c r="S20" s="79">
        <f t="shared" si="0"/>
        <v>377.41756267052716</v>
      </c>
      <c r="T20" s="79">
        <f t="shared" si="0"/>
        <v>377.47460598470769</v>
      </c>
      <c r="U20" s="79">
        <f t="shared" si="0"/>
        <v>377.46930703635172</v>
      </c>
      <c r="V20" s="79">
        <f t="shared" si="0"/>
        <v>377.39529043698093</v>
      </c>
      <c r="W20" s="79">
        <f t="shared" si="0"/>
        <v>377.30778540385734</v>
      </c>
      <c r="X20" s="79">
        <f t="shared" si="0"/>
        <v>377.35446170384108</v>
      </c>
      <c r="Y20" s="79">
        <f t="shared" si="0"/>
        <v>377.25036476390926</v>
      </c>
      <c r="Z20" s="79">
        <f t="shared" si="0"/>
        <v>377.10885984592932</v>
      </c>
      <c r="AA20" s="79">
        <f t="shared" si="0"/>
        <v>376.96601260504673</v>
      </c>
      <c r="AB20" s="79">
        <f t="shared" si="0"/>
        <v>377.15533571350363</v>
      </c>
      <c r="AC20" s="79">
        <f t="shared" ref="AC20:AF20" si="1">AC18+AC16+AC14+AC12+AC10+AC23</f>
        <v>377.39055424719368</v>
      </c>
      <c r="AD20" s="79">
        <f t="shared" si="1"/>
        <v>377.78335923355712</v>
      </c>
      <c r="AE20" s="79">
        <f t="shared" si="1"/>
        <v>378.04051897159633</v>
      </c>
      <c r="AF20" s="79">
        <f t="shared" si="1"/>
        <v>378.37987348745185</v>
      </c>
    </row>
    <row r="21" spans="1:32" x14ac:dyDescent="0.2">
      <c r="A21" s="77"/>
      <c r="B21" s="78" t="s">
        <v>94</v>
      </c>
      <c r="C21" s="77" t="s">
        <v>75</v>
      </c>
      <c r="D21" s="79">
        <f>D11+D13+D15+D17+D19+D24</f>
        <v>379.5465293030951</v>
      </c>
      <c r="E21" s="79">
        <f t="shared" ref="E21:AB21" si="2">E11+E13+E15+E17+E19+E24</f>
        <v>379.5465293030951</v>
      </c>
      <c r="F21" s="79">
        <f t="shared" si="2"/>
        <v>378.37529892107023</v>
      </c>
      <c r="G21" s="79">
        <f t="shared" si="2"/>
        <v>377.71666955826345</v>
      </c>
      <c r="H21" s="79">
        <f t="shared" si="2"/>
        <v>374.77104643263118</v>
      </c>
      <c r="I21" s="79">
        <f t="shared" si="2"/>
        <v>371.41333621301845</v>
      </c>
      <c r="J21" s="79">
        <f t="shared" si="2"/>
        <v>368.39692918630033</v>
      </c>
      <c r="K21" s="79">
        <f t="shared" si="2"/>
        <v>365.32668863426437</v>
      </c>
      <c r="L21" s="79">
        <f t="shared" si="2"/>
        <v>362.35814282898025</v>
      </c>
      <c r="M21" s="79">
        <f t="shared" si="2"/>
        <v>361.73999482033383</v>
      </c>
      <c r="N21" s="79">
        <f t="shared" si="2"/>
        <v>361.39436530043304</v>
      </c>
      <c r="O21" s="79">
        <f t="shared" si="2"/>
        <v>360.99477502678434</v>
      </c>
      <c r="P21" s="79">
        <f t="shared" si="2"/>
        <v>360.40100298698957</v>
      </c>
      <c r="Q21" s="79">
        <f t="shared" si="2"/>
        <v>359.75914164026915</v>
      </c>
      <c r="R21" s="79">
        <f t="shared" si="2"/>
        <v>359.13751782541362</v>
      </c>
      <c r="S21" s="79">
        <f t="shared" si="2"/>
        <v>358.52465182104834</v>
      </c>
      <c r="T21" s="79">
        <f t="shared" si="2"/>
        <v>357.98636651468348</v>
      </c>
      <c r="U21" s="79">
        <f t="shared" si="2"/>
        <v>357.38774513271136</v>
      </c>
      <c r="V21" s="79">
        <f t="shared" si="2"/>
        <v>356.73589343852643</v>
      </c>
      <c r="W21" s="79">
        <f t="shared" si="2"/>
        <v>356.09284704284346</v>
      </c>
      <c r="X21" s="79">
        <f t="shared" si="2"/>
        <v>355.58186957887978</v>
      </c>
      <c r="Y21" s="79">
        <f t="shared" si="2"/>
        <v>354.93283013334661</v>
      </c>
      <c r="Z21" s="79">
        <f t="shared" si="2"/>
        <v>354.26602192276266</v>
      </c>
      <c r="AA21" s="79">
        <f t="shared" si="2"/>
        <v>353.59607505806025</v>
      </c>
      <c r="AB21" s="79">
        <f t="shared" si="2"/>
        <v>353.27179029507056</v>
      </c>
      <c r="AC21" s="79">
        <f t="shared" ref="AC21:AF21" si="3">AC11+AC13+AC15+AC17+AC19+AC24</f>
        <v>352.9886875957846</v>
      </c>
      <c r="AD21" s="79">
        <f t="shared" si="3"/>
        <v>352.86771398553907</v>
      </c>
      <c r="AE21" s="79">
        <f t="shared" si="3"/>
        <v>352.63154095003006</v>
      </c>
      <c r="AF21" s="79">
        <f t="shared" si="3"/>
        <v>352.47038349374719</v>
      </c>
    </row>
    <row r="22" spans="1:32" x14ac:dyDescent="0.2">
      <c r="A22" s="73"/>
      <c r="B22" s="74" t="s">
        <v>95</v>
      </c>
      <c r="C22" s="68"/>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2" x14ac:dyDescent="0.2">
      <c r="A23" s="77" t="s">
        <v>96</v>
      </c>
      <c r="B23" s="82" t="s">
        <v>97</v>
      </c>
      <c r="C23" s="77" t="s">
        <v>75</v>
      </c>
      <c r="D23" s="83">
        <f>'4. BL SDB'!H8</f>
        <v>30.382574744054754</v>
      </c>
      <c r="E23" s="83">
        <f>'4. BL SDB'!I8</f>
        <v>30.382574744054754</v>
      </c>
      <c r="F23" s="83">
        <f>'4. BL SDB'!J8</f>
        <v>30.288818137480799</v>
      </c>
      <c r="G23" s="83">
        <f>'4. BL SDB'!K8</f>
        <v>30.236095073774091</v>
      </c>
      <c r="H23" s="83">
        <f>'4. BL SDB'!L8</f>
        <v>30.21</v>
      </c>
      <c r="I23" s="83">
        <f>'4. BL SDB'!M8</f>
        <v>30.189275964920242</v>
      </c>
      <c r="J23" s="83">
        <f>'4. BL SDB'!N8</f>
        <v>30.1755575019024</v>
      </c>
      <c r="K23" s="83">
        <f>'4. BL SDB'!O8</f>
        <v>30.15572436832959</v>
      </c>
      <c r="L23" s="83">
        <f>'4. BL SDB'!P8</f>
        <v>30.141157637264552</v>
      </c>
      <c r="M23" s="83">
        <f>'4. BL SDB'!Q8</f>
        <v>30.150924112053005</v>
      </c>
      <c r="N23" s="83">
        <f>'4. BL SDB'!R8</f>
        <v>30.180728564002337</v>
      </c>
      <c r="O23" s="83">
        <f>'4. BL SDB'!S8</f>
        <v>30.203741081724829</v>
      </c>
      <c r="P23" s="83">
        <f>'4. BL SDB'!T8</f>
        <v>30.21018816021617</v>
      </c>
      <c r="Q23" s="83">
        <f>'4. BL SDB'!U8</f>
        <v>30.211221247590643</v>
      </c>
      <c r="R23" s="83">
        <f>'4. BL SDB'!V8</f>
        <v>30.211547396035744</v>
      </c>
      <c r="S23" s="83">
        <f>'4. BL SDB'!W8</f>
        <v>30.212151665860983</v>
      </c>
      <c r="T23" s="83">
        <f>'4. BL SDB'!X8</f>
        <v>30.216717964385488</v>
      </c>
      <c r="U23" s="83">
        <f>'4. BL SDB'!Y8</f>
        <v>30.216293785313724</v>
      </c>
      <c r="V23" s="83">
        <f>'4. BL SDB'!Z8</f>
        <v>30.210368780896452</v>
      </c>
      <c r="W23" s="83">
        <f>'4. BL SDB'!AA8</f>
        <v>30.203364031796937</v>
      </c>
      <c r="X23" s="83">
        <f>'4. BL SDB'!AB8</f>
        <v>30.207100454247264</v>
      </c>
      <c r="Y23" s="83">
        <f>'4. BL SDB'!AC8</f>
        <v>30.198767528468935</v>
      </c>
      <c r="Z23" s="83">
        <f>'4. BL SDB'!AD8</f>
        <v>30.187440106360576</v>
      </c>
      <c r="AA23" s="83">
        <f>'4. BL SDB'!AE8</f>
        <v>30.176005231745691</v>
      </c>
      <c r="AB23" s="83">
        <f>'4. BL SDB'!AF8</f>
        <v>30.191160484262497</v>
      </c>
      <c r="AC23" s="83">
        <f>'4. BL SDB'!AG8</f>
        <v>30.209989650462887</v>
      </c>
      <c r="AD23" s="83">
        <f>'4. BL SDB'!AH8</f>
        <v>30.241433560330638</v>
      </c>
      <c r="AE23" s="83">
        <f>'4. BL SDB'!AI8</f>
        <v>30.26201911271728</v>
      </c>
      <c r="AF23" s="83">
        <f>'4. BL SDB'!AJ8</f>
        <v>30.289184330013939</v>
      </c>
    </row>
    <row r="24" spans="1:32" x14ac:dyDescent="0.2">
      <c r="A24" s="77" t="s">
        <v>98</v>
      </c>
      <c r="B24" s="82" t="s">
        <v>97</v>
      </c>
      <c r="C24" s="77" t="s">
        <v>75</v>
      </c>
      <c r="D24" s="83">
        <f>'9. FP SDB'!H8</f>
        <v>30.382574744054754</v>
      </c>
      <c r="E24" s="83">
        <f>'9. FP SDB'!I8</f>
        <v>30.382574744054754</v>
      </c>
      <c r="F24" s="83">
        <f>'9. FP SDB'!J8</f>
        <v>30.288818137480799</v>
      </c>
      <c r="G24" s="83">
        <f>'9. FP SDB'!K8</f>
        <v>30.236095073774091</v>
      </c>
      <c r="H24" s="83">
        <f>'9. FP SDB'!L8</f>
        <v>30.21</v>
      </c>
      <c r="I24" s="83">
        <f>'9. FP SDB'!M8</f>
        <v>29.731515314211432</v>
      </c>
      <c r="J24" s="83">
        <f>'9. FP SDB'!N8</f>
        <v>29.49005292456442</v>
      </c>
      <c r="K24" s="83">
        <f>'9. FP SDB'!O8</f>
        <v>29.244281178934866</v>
      </c>
      <c r="L24" s="83">
        <f>'9. FP SDB'!P8</f>
        <v>29.006650064310264</v>
      </c>
      <c r="M24" s="83">
        <f>'9. FP SDB'!Q8</f>
        <v>28.957167519679764</v>
      </c>
      <c r="N24" s="83">
        <f>'9. FP SDB'!R8</f>
        <v>28.92949999037468</v>
      </c>
      <c r="O24" s="83">
        <f>'9. FP SDB'!S8</f>
        <v>28.897512920493099</v>
      </c>
      <c r="P24" s="83">
        <f>'9. FP SDB'!T8</f>
        <v>28.849981664145908</v>
      </c>
      <c r="Q24" s="83">
        <f>'9. FP SDB'!U8</f>
        <v>28.798600874607768</v>
      </c>
      <c r="R24" s="83">
        <f>'9. FP SDB'!V8</f>
        <v>28.748840092834286</v>
      </c>
      <c r="S24" s="83">
        <f>'9. FP SDB'!W8</f>
        <v>28.699780370907945</v>
      </c>
      <c r="T24" s="83">
        <f>'9. FP SDB'!X8</f>
        <v>28.656690809308515</v>
      </c>
      <c r="U24" s="83">
        <f>'9. FP SDB'!Y8</f>
        <v>28.608771364716162</v>
      </c>
      <c r="V24" s="83">
        <f>'9. FP SDB'!Z8</f>
        <v>28.556590851151789</v>
      </c>
      <c r="W24" s="83">
        <f>'9. FP SDB'!AA8</f>
        <v>28.505115198834254</v>
      </c>
      <c r="X24" s="83">
        <f>'9. FP SDB'!AB8</f>
        <v>28.464211621030735</v>
      </c>
      <c r="Y24" s="83">
        <f>'9. FP SDB'!AC8</f>
        <v>28.412256227045287</v>
      </c>
      <c r="Z24" s="83">
        <f>'9. FP SDB'!AD8</f>
        <v>28.358878449266065</v>
      </c>
      <c r="AA24" s="83">
        <f>'9. FP SDB'!AE8</f>
        <v>28.305249423257738</v>
      </c>
      <c r="AB24" s="83">
        <f>'9. FP SDB'!AF8</f>
        <v>28.279290534717823</v>
      </c>
      <c r="AC24" s="83">
        <f>'9. FP SDB'!AG8</f>
        <v>28.256628256822424</v>
      </c>
      <c r="AD24" s="83">
        <f>'9. FP SDB'!AH8</f>
        <v>28.246944359140386</v>
      </c>
      <c r="AE24" s="83">
        <f>'9. FP SDB'!AI8</f>
        <v>28.228038785383564</v>
      </c>
      <c r="AF24" s="83">
        <f>'9. FP SDB'!AJ8</f>
        <v>28.215138184052648</v>
      </c>
    </row>
    <row r="25" spans="1:32" x14ac:dyDescent="0.2">
      <c r="A25" s="77" t="s">
        <v>99</v>
      </c>
      <c r="B25" s="78" t="s">
        <v>100</v>
      </c>
      <c r="C25" s="77" t="s">
        <v>75</v>
      </c>
      <c r="D25" s="79">
        <f>'4. BL SDB'!H9</f>
        <v>59.686045440959504</v>
      </c>
      <c r="E25" s="79">
        <f>'4. BL SDB'!I9</f>
        <v>59.686045440959504</v>
      </c>
      <c r="F25" s="79">
        <f>'4. BL SDB'!J9</f>
        <v>44.563519216410555</v>
      </c>
      <c r="G25" s="79">
        <f>'4. BL SDB'!K9</f>
        <v>45.129425515510661</v>
      </c>
      <c r="H25" s="79">
        <f>'4. BL SDB'!L9</f>
        <v>44.85931646386598</v>
      </c>
      <c r="I25" s="79">
        <f>'4. BL SDB'!M9</f>
        <v>45.067482126382288</v>
      </c>
      <c r="J25" s="79">
        <f>'4. BL SDB'!N9</f>
        <v>45.185138047189866</v>
      </c>
      <c r="K25" s="79">
        <f>'4. BL SDB'!O9</f>
        <v>45.383065252435586</v>
      </c>
      <c r="L25" s="79">
        <f>'4. BL SDB'!P9</f>
        <v>45.510469676402749</v>
      </c>
      <c r="M25" s="79">
        <f>'4. BL SDB'!Q9</f>
        <v>38.398230967604547</v>
      </c>
      <c r="N25" s="79">
        <f>'4. BL SDB'!R9</f>
        <v>38.025710941116984</v>
      </c>
      <c r="O25" s="79">
        <f>'4. BL SDB'!S9</f>
        <v>37.721245478264279</v>
      </c>
      <c r="P25" s="79">
        <f>'4. BL SDB'!T9</f>
        <v>37.617154080798684</v>
      </c>
      <c r="Q25" s="79">
        <f>'4. BL SDB'!U9</f>
        <v>37.57528158888141</v>
      </c>
      <c r="R25" s="79">
        <f>'4. BL SDB'!V9</f>
        <v>37.531533411453154</v>
      </c>
      <c r="S25" s="79">
        <f>'4. BL SDB'!W9</f>
        <v>37.4945889953338</v>
      </c>
      <c r="T25" s="79">
        <f>'4. BL SDB'!X9</f>
        <v>37.412111979677832</v>
      </c>
      <c r="U25" s="79">
        <f>'4. BL SDB'!Y9</f>
        <v>37.376986748961997</v>
      </c>
      <c r="V25" s="79">
        <f>'4. BL SDB'!Z9</f>
        <v>37.415078343915468</v>
      </c>
      <c r="W25" s="79">
        <f>'4. BL SDB'!AA9</f>
        <v>37.465578627939578</v>
      </c>
      <c r="X25" s="79">
        <f>'4. BL SDB'!AB9</f>
        <v>37.382638750406215</v>
      </c>
      <c r="Y25" s="79">
        <f>'4. BL SDB'!AC9</f>
        <v>37.448402764559603</v>
      </c>
      <c r="Z25" s="79">
        <f>'4. BL SDB'!AD9</f>
        <v>37.538580260431274</v>
      </c>
      <c r="AA25" s="79">
        <f>'4. BL SDB'!AE9</f>
        <v>37.639992626698984</v>
      </c>
      <c r="AB25" s="79">
        <f>'4. BL SDB'!AF9</f>
        <v>37.435824770758984</v>
      </c>
      <c r="AC25" s="79">
        <f>'4. BL SDB'!AG9</f>
        <v>37.17943540326911</v>
      </c>
      <c r="AD25" s="79">
        <f>'4. BL SDB'!AH9</f>
        <v>36.788074326773483</v>
      </c>
      <c r="AE25" s="79">
        <f>'4. BL SDB'!AI9</f>
        <v>36.521500141120953</v>
      </c>
      <c r="AF25" s="79">
        <f>'4. BL SDB'!AJ9</f>
        <v>36.169310842562197</v>
      </c>
    </row>
    <row r="26" spans="1:32" ht="14.45" customHeight="1" x14ac:dyDescent="0.2">
      <c r="A26" s="77" t="s">
        <v>101</v>
      </c>
      <c r="B26" s="78" t="s">
        <v>100</v>
      </c>
      <c r="C26" s="77" t="s">
        <v>75</v>
      </c>
      <c r="D26" s="79">
        <f>'9. FP SDB'!H9</f>
        <v>59.686045440959504</v>
      </c>
      <c r="E26" s="79">
        <f>'9. FP SDB'!I9</f>
        <v>59.686045440959504</v>
      </c>
      <c r="F26" s="79">
        <f>'9. FP SDB'!J9</f>
        <v>44.563519216410555</v>
      </c>
      <c r="G26" s="79">
        <f>'9. FP SDB'!K9</f>
        <v>45.129425515510661</v>
      </c>
      <c r="H26" s="79">
        <f>'9. FP SDB'!L9</f>
        <v>47.478953567368762</v>
      </c>
      <c r="I26" s="79">
        <f>'9. FP SDB'!M9</f>
        <v>50.328179101192973</v>
      </c>
      <c r="J26" s="79">
        <f>'9. FP SDB'!N9</f>
        <v>53.063123738263982</v>
      </c>
      <c r="K26" s="79">
        <f>'9. FP SDB'!O9</f>
        <v>55.85759254467041</v>
      </c>
      <c r="L26" s="79">
        <f>'9. FP SDB'!P9</f>
        <v>58.548507235330021</v>
      </c>
      <c r="M26" s="79">
        <f>'9. FP SDB'!Q9</f>
        <v>52.117172699345986</v>
      </c>
      <c r="N26" s="79">
        <f>'9. FP SDB'!R9</f>
        <v>52.405134689941576</v>
      </c>
      <c r="O26" s="79">
        <f>'9. FP SDB'!S9</f>
        <v>52.732737893708759</v>
      </c>
      <c r="P26" s="79">
        <f>'9. FP SDB'!T9</f>
        <v>53.248978677156344</v>
      </c>
      <c r="Q26" s="79">
        <f>'9. FP SDB'!U9</f>
        <v>53.809459234338647</v>
      </c>
      <c r="R26" s="79">
        <f>'9. FP SDB'!V9</f>
        <v>54.341322267420651</v>
      </c>
      <c r="S26" s="79">
        <f>'9. FP SDB'!W9</f>
        <v>54.875128549859596</v>
      </c>
      <c r="T26" s="79">
        <f>'9. FP SDB'!X9</f>
        <v>55.34032429462502</v>
      </c>
      <c r="U26" s="79">
        <f>'9. FP SDB'!Y9</f>
        <v>55.851026232004756</v>
      </c>
      <c r="V26" s="79">
        <f>'9. FP SDB'!Z9</f>
        <v>56.420697412625316</v>
      </c>
      <c r="W26" s="79">
        <f>'9. FP SDB'!AA9</f>
        <v>56.982268155990766</v>
      </c>
      <c r="X26" s="79">
        <f>'9. FP SDB'!AB9</f>
        <v>57.41234204215101</v>
      </c>
      <c r="Y26" s="79">
        <f>'9. FP SDB'!AC9</f>
        <v>57.979426093698635</v>
      </c>
      <c r="Z26" s="79">
        <f>'9. FP SDB'!AD9</f>
        <v>58.552856526503376</v>
      </c>
      <c r="AA26" s="79">
        <f>'9. FP SDB'!AE9</f>
        <v>59.139174365197505</v>
      </c>
      <c r="AB26" s="79">
        <f>'9. FP SDB'!AF9</f>
        <v>59.40750023964722</v>
      </c>
      <c r="AC26" s="79">
        <f>'9. FP SDB'!AG9</f>
        <v>59.627940661037769</v>
      </c>
      <c r="AD26" s="79">
        <f>'9. FP SDB'!AH9</f>
        <v>59.709230373601315</v>
      </c>
      <c r="AE26" s="79">
        <f>'9. FP SDB'!AI9</f>
        <v>59.896497835353614</v>
      </c>
      <c r="AF26" s="79">
        <f>'9. FP SDB'!AJ9</f>
        <v>60.004754690305504</v>
      </c>
    </row>
    <row r="27" spans="1:32" x14ac:dyDescent="0.2">
      <c r="A27" s="84"/>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32" x14ac:dyDescent="0.2">
      <c r="A28" s="62"/>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32" ht="15.75" x14ac:dyDescent="0.25">
      <c r="A29" s="86" t="s">
        <v>102</v>
      </c>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32" ht="57" x14ac:dyDescent="0.2">
      <c r="A30" s="87"/>
      <c r="B30" s="88"/>
      <c r="C30" s="89" t="str">
        <f t="shared" ref="C30:AA30" si="4">H5</f>
        <v>2020-21</v>
      </c>
      <c r="D30" s="89" t="str">
        <f t="shared" si="4"/>
        <v>2021-22</v>
      </c>
      <c r="E30" s="89" t="str">
        <f t="shared" si="4"/>
        <v>2022-23</v>
      </c>
      <c r="F30" s="89" t="str">
        <f t="shared" si="4"/>
        <v>2023-24</v>
      </c>
      <c r="G30" s="89" t="str">
        <f t="shared" si="4"/>
        <v>2024-25</v>
      </c>
      <c r="H30" s="89" t="str">
        <f t="shared" si="4"/>
        <v>2025-26</v>
      </c>
      <c r="I30" s="89" t="str">
        <f t="shared" si="4"/>
        <v>2026-27</v>
      </c>
      <c r="J30" s="89" t="str">
        <f t="shared" si="4"/>
        <v>2027-28</v>
      </c>
      <c r="K30" s="89" t="str">
        <f t="shared" si="4"/>
        <v>2028-29</v>
      </c>
      <c r="L30" s="89" t="str">
        <f t="shared" si="4"/>
        <v>2029-2030</v>
      </c>
      <c r="M30" s="89" t="str">
        <f t="shared" si="4"/>
        <v>2030-2031</v>
      </c>
      <c r="N30" s="89" t="str">
        <f t="shared" si="4"/>
        <v>2031-2032</v>
      </c>
      <c r="O30" s="89" t="str">
        <f t="shared" si="4"/>
        <v>2032-33</v>
      </c>
      <c r="P30" s="89" t="str">
        <f t="shared" si="4"/>
        <v>2033-34</v>
      </c>
      <c r="Q30" s="89" t="str">
        <f t="shared" si="4"/>
        <v>2034-35</v>
      </c>
      <c r="R30" s="89" t="str">
        <f t="shared" si="4"/>
        <v>2035-36</v>
      </c>
      <c r="S30" s="89" t="str">
        <f t="shared" si="4"/>
        <v>2036-37</v>
      </c>
      <c r="T30" s="89" t="str">
        <f t="shared" si="4"/>
        <v>2037-38</v>
      </c>
      <c r="U30" s="89" t="str">
        <f t="shared" si="4"/>
        <v>2038-39</v>
      </c>
      <c r="V30" s="89" t="str">
        <f t="shared" si="4"/>
        <v>2039-40</v>
      </c>
      <c r="W30" s="89" t="str">
        <f t="shared" si="4"/>
        <v>2040-41</v>
      </c>
      <c r="X30" s="89" t="str">
        <f t="shared" si="4"/>
        <v>2041-42</v>
      </c>
      <c r="Y30" s="89" t="str">
        <f t="shared" si="4"/>
        <v>2042-43</v>
      </c>
      <c r="Z30" s="89" t="str">
        <f t="shared" si="4"/>
        <v>2043-44</v>
      </c>
      <c r="AA30" s="89" t="str">
        <f t="shared" si="4"/>
        <v>2044-45</v>
      </c>
      <c r="AB30" s="90"/>
    </row>
    <row r="31" spans="1:32" x14ac:dyDescent="0.2">
      <c r="A31" s="91"/>
      <c r="B31" s="92" t="s">
        <v>107</v>
      </c>
      <c r="C31" s="93">
        <f>'4. BL SDB'!L10</f>
        <v>14.649316463865979</v>
      </c>
      <c r="D31" s="93">
        <f>'4. BL SDB'!M10</f>
        <v>14.878206161462046</v>
      </c>
      <c r="E31" s="93">
        <f>'4. BL SDB'!N10</f>
        <v>15.009580545287466</v>
      </c>
      <c r="F31" s="93">
        <f>'4. BL SDB'!O10</f>
        <v>15.227340884105995</v>
      </c>
      <c r="G31" s="93">
        <f>'4. BL SDB'!P10</f>
        <v>15.369312039138197</v>
      </c>
      <c r="H31" s="93">
        <f>'4. BL SDB'!Q10</f>
        <v>8.2473068555515425</v>
      </c>
      <c r="I31" s="93">
        <f>'4. BL SDB'!R10</f>
        <v>7.844982377114647</v>
      </c>
      <c r="J31" s="93">
        <f>'4. BL SDB'!S10</f>
        <v>7.5175043965394508</v>
      </c>
      <c r="K31" s="93">
        <f>'4. BL SDB'!T10</f>
        <v>7.4069659205825147</v>
      </c>
      <c r="L31" s="93">
        <f>'4. BL SDB'!U10</f>
        <v>7.3640603412907666</v>
      </c>
      <c r="M31" s="93">
        <f>'4. BL SDB'!V10</f>
        <v>7.3199860154174097</v>
      </c>
      <c r="N31" s="93">
        <f>'4. BL SDB'!W10</f>
        <v>7.2824373294728169</v>
      </c>
      <c r="O31" s="93">
        <f>'4. BL SDB'!X10</f>
        <v>7.1953940152923437</v>
      </c>
      <c r="P31" s="93">
        <f>'4. BL SDB'!Y10</f>
        <v>7.1606929636482732</v>
      </c>
      <c r="Q31" s="93">
        <f>'4. BL SDB'!Z10</f>
        <v>7.2047095630190157</v>
      </c>
      <c r="R31" s="93">
        <f>'4. BL SDB'!AA10</f>
        <v>7.2622145961426412</v>
      </c>
      <c r="S31" s="93">
        <f>'4. BL SDB'!AB10</f>
        <v>7.1755382961589511</v>
      </c>
      <c r="T31" s="93">
        <f>'4. BL SDB'!AC10</f>
        <v>7.2496352360906684</v>
      </c>
      <c r="U31" s="93">
        <f>'4. BL SDB'!AD10</f>
        <v>7.3511401540706984</v>
      </c>
      <c r="V31" s="93">
        <f>'4. BL SDB'!AE10</f>
        <v>7.4639873949532927</v>
      </c>
      <c r="W31" s="93">
        <f>'4. BL SDB'!AF10</f>
        <v>7.2446642864964872</v>
      </c>
      <c r="X31" s="93">
        <f>'4. BL SDB'!AG10</f>
        <v>6.969445752806223</v>
      </c>
      <c r="Y31" s="93">
        <f>'4. BL SDB'!AH10</f>
        <v>6.5466407664428452</v>
      </c>
      <c r="Z31" s="93">
        <f>'4. BL SDB'!AI10</f>
        <v>6.2594810284036733</v>
      </c>
      <c r="AA31" s="93">
        <f>'4. BL SDB'!AJ10</f>
        <v>5.8801265125482587</v>
      </c>
      <c r="AB31" s="94"/>
    </row>
    <row r="32" spans="1:32" x14ac:dyDescent="0.2">
      <c r="A32" s="62"/>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2"/>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95"/>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row>
    <row r="36" spans="1:28" x14ac:dyDescent="0.2">
      <c r="A36" s="9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x14ac:dyDescent="0.2">
      <c r="A37" s="95"/>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x14ac:dyDescent="0.2">
      <c r="A38" s="95"/>
      <c r="B38" s="95"/>
      <c r="C38" s="96"/>
      <c r="D38" s="96"/>
      <c r="E38" s="96"/>
      <c r="F38" s="96"/>
      <c r="G38" s="96"/>
      <c r="H38" s="96"/>
      <c r="I38" s="96"/>
      <c r="J38" s="96"/>
      <c r="K38" s="96"/>
      <c r="L38" s="97"/>
      <c r="M38" s="96"/>
      <c r="N38" s="98"/>
      <c r="O38" s="96"/>
      <c r="P38" s="99"/>
      <c r="Q38" s="96"/>
      <c r="R38" s="96"/>
      <c r="S38" s="96"/>
      <c r="T38" s="96"/>
      <c r="U38" s="96"/>
      <c r="V38" s="96"/>
      <c r="W38" s="96"/>
      <c r="X38" s="96"/>
      <c r="Y38" s="96"/>
      <c r="Z38" s="96"/>
      <c r="AA38" s="96"/>
      <c r="AB38" s="96"/>
    </row>
    <row r="39" spans="1:28" x14ac:dyDescent="0.2">
      <c r="A39" s="95"/>
      <c r="B39" s="95"/>
      <c r="C39" s="96"/>
      <c r="D39" s="96"/>
      <c r="E39" s="96"/>
      <c r="F39" s="96"/>
      <c r="G39" s="96"/>
      <c r="H39" s="96"/>
      <c r="I39" s="96"/>
      <c r="J39" s="96"/>
      <c r="K39" s="96"/>
      <c r="L39" s="97"/>
      <c r="M39" s="96"/>
      <c r="N39" s="98"/>
      <c r="O39" s="96"/>
      <c r="P39" s="99"/>
      <c r="Q39" s="96"/>
      <c r="R39" s="96"/>
      <c r="S39" s="96"/>
      <c r="T39" s="96"/>
      <c r="U39" s="96"/>
      <c r="V39" s="96"/>
      <c r="W39" s="96"/>
      <c r="X39" s="96"/>
      <c r="Y39" s="96"/>
      <c r="Z39" s="96"/>
      <c r="AA39" s="96"/>
      <c r="AB39" s="96"/>
    </row>
    <row r="40" spans="1:28" x14ac:dyDescent="0.2">
      <c r="A40" s="95"/>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x14ac:dyDescent="0.2">
      <c r="A41" s="62"/>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x14ac:dyDescent="0.2">
      <c r="A42" s="62"/>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x14ac:dyDescent="0.2">
      <c r="A43" s="62"/>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x14ac:dyDescent="0.2">
      <c r="A44" s="6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x14ac:dyDescent="0.2">
      <c r="A45" s="6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x14ac:dyDescent="0.2">
      <c r="A47" s="62"/>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x14ac:dyDescent="0.2">
      <c r="A48" s="62"/>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x14ac:dyDescent="0.2">
      <c r="A49" s="62"/>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x14ac:dyDescent="0.2">
      <c r="A50" s="62"/>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x14ac:dyDescent="0.2">
      <c r="A51" s="62"/>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x14ac:dyDescent="0.2">
      <c r="A52" s="62"/>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x14ac:dyDescent="0.2">
      <c r="A53" s="62"/>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x14ac:dyDescent="0.2">
      <c r="A54" s="62"/>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x14ac:dyDescent="0.2">
      <c r="A55" s="62"/>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2">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x14ac:dyDescent="0.2">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x14ac:dyDescent="0.2">
      <c r="A58" s="100"/>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x14ac:dyDescent="0.2">
      <c r="A59" s="100"/>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x14ac:dyDescent="0.2">
      <c r="A60" s="100"/>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28" x14ac:dyDescent="0.2">
      <c r="A61" s="62"/>
      <c r="B61" s="102"/>
      <c r="C61" s="103"/>
      <c r="D61" s="103"/>
      <c r="E61" s="103"/>
      <c r="F61" s="103"/>
      <c r="G61" s="103"/>
      <c r="H61" s="103"/>
      <c r="I61" s="63"/>
      <c r="J61" s="63"/>
      <c r="K61" s="63"/>
      <c r="L61" s="63"/>
      <c r="M61" s="63"/>
      <c r="N61" s="63"/>
      <c r="O61" s="63"/>
      <c r="P61" s="63"/>
      <c r="Q61" s="63"/>
      <c r="R61" s="63"/>
      <c r="S61" s="63"/>
      <c r="T61" s="63"/>
      <c r="U61" s="63"/>
      <c r="V61" s="63"/>
      <c r="W61" s="63"/>
      <c r="X61" s="63"/>
      <c r="Y61" s="63"/>
      <c r="Z61" s="63"/>
      <c r="AA61" s="63"/>
      <c r="AB61" s="63"/>
    </row>
    <row r="62" spans="1:28" x14ac:dyDescent="0.2">
      <c r="A62" s="100"/>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row>
    <row r="63" spans="1:28" x14ac:dyDescent="0.2">
      <c r="A63" s="100"/>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5.75" x14ac:dyDescent="0.25">
      <c r="A64" s="86" t="s">
        <v>108</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57" x14ac:dyDescent="0.2">
      <c r="A65" s="104"/>
      <c r="B65" s="105"/>
      <c r="C65" s="89" t="str">
        <f t="shared" ref="C65:AA65" si="5">H5</f>
        <v>2020-21</v>
      </c>
      <c r="D65" s="89" t="str">
        <f t="shared" si="5"/>
        <v>2021-22</v>
      </c>
      <c r="E65" s="89" t="str">
        <f t="shared" si="5"/>
        <v>2022-23</v>
      </c>
      <c r="F65" s="89" t="str">
        <f t="shared" si="5"/>
        <v>2023-24</v>
      </c>
      <c r="G65" s="89" t="str">
        <f t="shared" si="5"/>
        <v>2024-25</v>
      </c>
      <c r="H65" s="89" t="str">
        <f t="shared" si="5"/>
        <v>2025-26</v>
      </c>
      <c r="I65" s="89" t="str">
        <f t="shared" si="5"/>
        <v>2026-27</v>
      </c>
      <c r="J65" s="89" t="str">
        <f t="shared" si="5"/>
        <v>2027-28</v>
      </c>
      <c r="K65" s="89" t="str">
        <f t="shared" si="5"/>
        <v>2028-29</v>
      </c>
      <c r="L65" s="89" t="str">
        <f t="shared" si="5"/>
        <v>2029-2030</v>
      </c>
      <c r="M65" s="89" t="str">
        <f t="shared" si="5"/>
        <v>2030-2031</v>
      </c>
      <c r="N65" s="89" t="str">
        <f t="shared" si="5"/>
        <v>2031-2032</v>
      </c>
      <c r="O65" s="89" t="str">
        <f t="shared" si="5"/>
        <v>2032-33</v>
      </c>
      <c r="P65" s="89" t="str">
        <f t="shared" si="5"/>
        <v>2033-34</v>
      </c>
      <c r="Q65" s="89" t="str">
        <f t="shared" si="5"/>
        <v>2034-35</v>
      </c>
      <c r="R65" s="89" t="str">
        <f t="shared" si="5"/>
        <v>2035-36</v>
      </c>
      <c r="S65" s="89" t="str">
        <f t="shared" si="5"/>
        <v>2036-37</v>
      </c>
      <c r="T65" s="89" t="str">
        <f t="shared" si="5"/>
        <v>2037-38</v>
      </c>
      <c r="U65" s="89" t="str">
        <f t="shared" si="5"/>
        <v>2038-39</v>
      </c>
      <c r="V65" s="89" t="str">
        <f t="shared" si="5"/>
        <v>2039-40</v>
      </c>
      <c r="W65" s="89" t="str">
        <f t="shared" si="5"/>
        <v>2040-41</v>
      </c>
      <c r="X65" s="89" t="str">
        <f t="shared" si="5"/>
        <v>2041-42</v>
      </c>
      <c r="Y65" s="89" t="str">
        <f t="shared" si="5"/>
        <v>2042-43</v>
      </c>
      <c r="Z65" s="89" t="str">
        <f t="shared" si="5"/>
        <v>2043-44</v>
      </c>
      <c r="AA65" s="89" t="str">
        <f t="shared" si="5"/>
        <v>2044-45</v>
      </c>
      <c r="AB65" s="106"/>
    </row>
    <row r="66" spans="1:28" x14ac:dyDescent="0.2">
      <c r="A66" s="107"/>
      <c r="B66" s="92" t="s">
        <v>107</v>
      </c>
      <c r="C66" s="93">
        <f>'9. FP SDB'!L10</f>
        <v>17.268953567368762</v>
      </c>
      <c r="D66" s="93">
        <f>'9. FP SDB'!M10</f>
        <v>20.596663786981541</v>
      </c>
      <c r="E66" s="93">
        <f>'9. FP SDB'!N10</f>
        <v>23.573070813699562</v>
      </c>
      <c r="F66" s="93">
        <f>'9. FP SDB'!O10</f>
        <v>26.613311365735544</v>
      </c>
      <c r="G66" s="93">
        <f>'9. FP SDB'!P10</f>
        <v>29.541857171019757</v>
      </c>
      <c r="H66" s="93">
        <f>'9. FP SDB'!Q10</f>
        <v>23.160005179666221</v>
      </c>
      <c r="I66" s="93">
        <f>'9. FP SDB'!R10</f>
        <v>23.475634699566896</v>
      </c>
      <c r="J66" s="93">
        <f>'9. FP SDB'!S10</f>
        <v>23.835224973215659</v>
      </c>
      <c r="K66" s="93">
        <f>'9. FP SDB'!T10</f>
        <v>24.398997013010437</v>
      </c>
      <c r="L66" s="93">
        <f>'9. FP SDB'!U10</f>
        <v>25.010858359730879</v>
      </c>
      <c r="M66" s="93">
        <f>'9. FP SDB'!V10</f>
        <v>25.592482174586365</v>
      </c>
      <c r="N66" s="93">
        <f>'9. FP SDB'!W10</f>
        <v>26.175348178951651</v>
      </c>
      <c r="O66" s="93">
        <f>'9. FP SDB'!X10</f>
        <v>26.683633485316506</v>
      </c>
      <c r="P66" s="93">
        <f>'9. FP SDB'!Y10</f>
        <v>27.242254867288594</v>
      </c>
      <c r="Q66" s="93">
        <f>'9. FP SDB'!Z10</f>
        <v>27.864106561473527</v>
      </c>
      <c r="R66" s="93">
        <f>'9. FP SDB'!AA10</f>
        <v>28.477152957156513</v>
      </c>
      <c r="S66" s="93">
        <f>'9. FP SDB'!AB10</f>
        <v>28.948130421120275</v>
      </c>
      <c r="T66" s="93">
        <f>'9. FP SDB'!AC10</f>
        <v>29.567169866653348</v>
      </c>
      <c r="U66" s="93">
        <f>'9. FP SDB'!AD10</f>
        <v>30.193978077237311</v>
      </c>
      <c r="V66" s="93">
        <f>'9. FP SDB'!AE10</f>
        <v>30.833924941939767</v>
      </c>
      <c r="W66" s="93">
        <f>'9. FP SDB'!AF10</f>
        <v>31.128209704929397</v>
      </c>
      <c r="X66" s="93">
        <f>'9. FP SDB'!AG10</f>
        <v>31.371312404215345</v>
      </c>
      <c r="Y66" s="93">
        <f>'9. FP SDB'!AH10</f>
        <v>31.462286014460929</v>
      </c>
      <c r="Z66" s="93">
        <f>'9. FP SDB'!AI10</f>
        <v>31.66845904997005</v>
      </c>
      <c r="AA66" s="93">
        <f>'9. FP SDB'!AJ10</f>
        <v>31.789616506252855</v>
      </c>
      <c r="AB66" s="94"/>
    </row>
    <row r="67" spans="1:28" x14ac:dyDescent="0.2">
      <c r="A67" s="108"/>
      <c r="B67" s="102"/>
      <c r="C67" s="103"/>
      <c r="D67" s="103"/>
      <c r="E67" s="103"/>
      <c r="F67" s="103"/>
      <c r="G67" s="103"/>
      <c r="H67" s="103"/>
      <c r="I67" s="109"/>
      <c r="J67" s="103"/>
      <c r="K67" s="103"/>
      <c r="L67" s="103"/>
      <c r="M67" s="103"/>
      <c r="N67" s="103"/>
      <c r="O67" s="63"/>
      <c r="P67" s="63"/>
      <c r="Q67" s="63"/>
      <c r="R67" s="63"/>
      <c r="S67" s="63"/>
      <c r="T67" s="63"/>
      <c r="U67" s="63"/>
      <c r="V67" s="63"/>
      <c r="W67" s="63"/>
      <c r="X67" s="63"/>
      <c r="Y67" s="63"/>
      <c r="Z67" s="63"/>
      <c r="AA67" s="63"/>
      <c r="AB67" s="63"/>
    </row>
    <row r="68" spans="1:28" x14ac:dyDescent="0.2">
      <c r="A68" s="100"/>
      <c r="B68" s="100"/>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row>
    <row r="69" spans="1:28" x14ac:dyDescent="0.2">
      <c r="A69" s="100"/>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x14ac:dyDescent="0.2">
      <c r="A70" s="100"/>
      <c r="B70" s="100"/>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x14ac:dyDescent="0.2">
      <c r="A71" s="100"/>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row>
    <row r="72" spans="1:28" x14ac:dyDescent="0.2">
      <c r="A72" s="100"/>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28" x14ac:dyDescent="0.2">
      <c r="A73" s="100"/>
      <c r="B73" s="100"/>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x14ac:dyDescent="0.2">
      <c r="A74" s="62"/>
      <c r="B74" s="110"/>
      <c r="C74" s="111"/>
      <c r="D74" s="111"/>
      <c r="E74" s="111"/>
      <c r="F74" s="111"/>
      <c r="G74" s="111"/>
      <c r="H74" s="111"/>
      <c r="I74" s="111"/>
      <c r="J74" s="111"/>
      <c r="K74" s="111"/>
      <c r="L74" s="111"/>
      <c r="M74" s="111"/>
      <c r="N74" s="111"/>
      <c r="O74" s="63"/>
      <c r="P74" s="63"/>
      <c r="Q74" s="63"/>
      <c r="R74" s="63"/>
      <c r="S74" s="63"/>
      <c r="T74" s="63"/>
      <c r="U74" s="63"/>
      <c r="V74" s="63"/>
      <c r="W74" s="63"/>
      <c r="X74" s="63"/>
      <c r="Y74" s="63"/>
      <c r="Z74" s="63"/>
      <c r="AA74" s="63"/>
      <c r="AB74" s="63"/>
    </row>
    <row r="75" spans="1:28" x14ac:dyDescent="0.2">
      <c r="A75" s="62"/>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x14ac:dyDescent="0.2">
      <c r="A76" s="62"/>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x14ac:dyDescent="0.2">
      <c r="A77" s="6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x14ac:dyDescent="0.2">
      <c r="A78" s="6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x14ac:dyDescent="0.2">
      <c r="A79" s="62"/>
      <c r="B79" s="62"/>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x14ac:dyDescent="0.2">
      <c r="A80" s="62"/>
      <c r="B80" s="62"/>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x14ac:dyDescent="0.2">
      <c r="A81" s="62"/>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x14ac:dyDescent="0.2">
      <c r="A82" s="6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x14ac:dyDescent="0.2">
      <c r="A83" s="100"/>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row>
    <row r="84" spans="1:28" x14ac:dyDescent="0.2">
      <c r="A84" s="100"/>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x14ac:dyDescent="0.2">
      <c r="A85" s="100"/>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row>
    <row r="86" spans="1:28" x14ac:dyDescent="0.2">
      <c r="A86" s="100"/>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x14ac:dyDescent="0.2">
      <c r="A87" s="100"/>
      <c r="B87" s="10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row>
    <row r="88" spans="1:28" x14ac:dyDescent="0.2">
      <c r="A88" s="100"/>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x14ac:dyDescent="0.2">
      <c r="A89" s="100"/>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row>
    <row r="90" spans="1:28" x14ac:dyDescent="0.2">
      <c r="A90" s="100"/>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row>
    <row r="91" spans="1:28" x14ac:dyDescent="0.2">
      <c r="A91" s="100"/>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row>
    <row r="92" spans="1:28" x14ac:dyDescent="0.2">
      <c r="A92" s="100"/>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row>
    <row r="93" spans="1:28" x14ac:dyDescent="0.2">
      <c r="A93" s="100"/>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row>
    <row r="94" spans="1:28" x14ac:dyDescent="0.2">
      <c r="A94" s="100"/>
      <c r="B94" s="100"/>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row>
    <row r="95" spans="1:28" x14ac:dyDescent="0.2">
      <c r="A95" s="100"/>
      <c r="B95" s="100"/>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row>
    <row r="96" spans="1:28" x14ac:dyDescent="0.2">
      <c r="A96" s="100"/>
      <c r="B96" s="100"/>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x14ac:dyDescent="0.2">
      <c r="A97" s="100"/>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row>
    <row r="98" spans="1:28" x14ac:dyDescent="0.2">
      <c r="A98" s="100"/>
      <c r="B98" s="100"/>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row>
    <row r="99" spans="1:28" x14ac:dyDescent="0.2">
      <c r="A99" s="100"/>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row>
    <row r="100" spans="1:28" x14ac:dyDescent="0.2">
      <c r="A100" s="100"/>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x14ac:dyDescent="0.2">
      <c r="A101" s="100"/>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row>
    <row r="102" spans="1:28" x14ac:dyDescent="0.2">
      <c r="A102" s="108"/>
      <c r="B102" s="112" t="s">
        <v>4</v>
      </c>
      <c r="C102" s="113"/>
      <c r="D102" s="113"/>
      <c r="E102" s="113"/>
      <c r="F102" s="114"/>
      <c r="G102" s="115"/>
      <c r="H102" s="115"/>
      <c r="I102" s="1048" t="str">
        <f>'TITLE PAGE'!D9</f>
        <v>Wessex Water</v>
      </c>
      <c r="J102" s="1049"/>
      <c r="K102" s="1050"/>
      <c r="L102" s="115"/>
      <c r="M102" s="115"/>
      <c r="N102" s="116"/>
      <c r="O102" s="117"/>
      <c r="P102" s="63"/>
      <c r="Q102" s="63"/>
      <c r="R102" s="63"/>
      <c r="S102" s="63"/>
      <c r="T102" s="63"/>
      <c r="U102" s="63"/>
      <c r="V102" s="63"/>
      <c r="W102" s="63"/>
      <c r="X102" s="63"/>
      <c r="Y102" s="63"/>
      <c r="Z102" s="63"/>
      <c r="AA102" s="63"/>
      <c r="AB102" s="63"/>
    </row>
    <row r="103" spans="1:28" x14ac:dyDescent="0.2">
      <c r="A103" s="62"/>
      <c r="B103" s="118" t="s">
        <v>109</v>
      </c>
      <c r="C103" s="119"/>
      <c r="D103" s="119"/>
      <c r="E103" s="119"/>
      <c r="F103" s="120"/>
      <c r="G103" s="121"/>
      <c r="H103" s="121"/>
      <c r="I103" s="1051" t="str">
        <f>'TITLE PAGE'!D10</f>
        <v>Supply Area</v>
      </c>
      <c r="J103" s="1052"/>
      <c r="K103" s="1053"/>
      <c r="L103" s="121"/>
      <c r="M103" s="121"/>
      <c r="N103" s="122"/>
      <c r="O103" s="117"/>
      <c r="P103" s="63"/>
      <c r="Q103" s="63"/>
      <c r="R103" s="63"/>
      <c r="S103" s="63"/>
      <c r="T103" s="63"/>
      <c r="U103" s="63"/>
      <c r="V103" s="63"/>
      <c r="W103" s="63"/>
      <c r="X103" s="63"/>
      <c r="Y103" s="63"/>
      <c r="Z103" s="63"/>
      <c r="AA103" s="63"/>
      <c r="AB103" s="63"/>
    </row>
    <row r="104" spans="1:28" x14ac:dyDescent="0.2">
      <c r="A104" s="62"/>
      <c r="B104" s="118" t="s">
        <v>6</v>
      </c>
      <c r="C104" s="123"/>
      <c r="D104" s="123"/>
      <c r="E104" s="123"/>
      <c r="F104" s="120"/>
      <c r="G104" s="121"/>
      <c r="H104" s="121"/>
      <c r="I104" s="1054">
        <f>'TITLE PAGE'!D11</f>
        <v>1</v>
      </c>
      <c r="J104" s="1055"/>
      <c r="K104" s="1056"/>
      <c r="L104" s="121"/>
      <c r="M104" s="121"/>
      <c r="N104" s="122"/>
      <c r="O104" s="117"/>
      <c r="P104" s="63"/>
      <c r="Q104" s="63"/>
      <c r="R104" s="63"/>
      <c r="S104" s="63"/>
      <c r="T104" s="63"/>
      <c r="U104" s="63"/>
      <c r="V104" s="63"/>
      <c r="W104" s="63"/>
      <c r="X104" s="63"/>
      <c r="Y104" s="63"/>
      <c r="Z104" s="63"/>
      <c r="AA104" s="63"/>
      <c r="AB104" s="63"/>
    </row>
    <row r="105" spans="1:28" x14ac:dyDescent="0.2">
      <c r="A105" s="62"/>
      <c r="B105" s="118" t="s">
        <v>7</v>
      </c>
      <c r="C105" s="119"/>
      <c r="D105" s="119"/>
      <c r="E105" s="119"/>
      <c r="F105" s="120"/>
      <c r="G105" s="121"/>
      <c r="H105" s="121"/>
      <c r="I105" s="124" t="str">
        <f>'TITLE PAGE'!D12</f>
        <v>Dry Year Annual Average</v>
      </c>
      <c r="J105" s="125"/>
      <c r="K105" s="125"/>
      <c r="L105" s="126"/>
      <c r="M105" s="121"/>
      <c r="N105" s="122"/>
      <c r="O105" s="117"/>
      <c r="P105" s="63"/>
      <c r="Q105" s="63"/>
      <c r="R105" s="63"/>
      <c r="S105" s="63"/>
      <c r="T105" s="63"/>
      <c r="U105" s="63"/>
      <c r="V105" s="63"/>
      <c r="W105" s="63"/>
      <c r="X105" s="63"/>
      <c r="Y105" s="63"/>
      <c r="Z105" s="63"/>
      <c r="AA105" s="63"/>
      <c r="AB105" s="63"/>
    </row>
    <row r="106" spans="1:28" x14ac:dyDescent="0.2">
      <c r="A106" s="62"/>
      <c r="B106" s="118" t="s">
        <v>8</v>
      </c>
      <c r="C106" s="119"/>
      <c r="D106" s="119"/>
      <c r="E106" s="119"/>
      <c r="F106" s="120"/>
      <c r="G106" s="121"/>
      <c r="H106" s="121"/>
      <c r="I106" s="1051" t="str">
        <f>'TITLE PAGE'!D13</f>
        <v>Company</v>
      </c>
      <c r="J106" s="1052"/>
      <c r="K106" s="1053"/>
      <c r="L106" s="121"/>
      <c r="M106" s="121"/>
      <c r="N106" s="122"/>
      <c r="O106" s="117"/>
      <c r="P106" s="63"/>
      <c r="Q106" s="63"/>
      <c r="R106" s="63"/>
      <c r="S106" s="63"/>
      <c r="T106" s="63"/>
      <c r="U106" s="63"/>
      <c r="V106" s="63"/>
      <c r="W106" s="63"/>
      <c r="X106" s="63"/>
      <c r="Y106" s="63"/>
      <c r="Z106" s="63"/>
      <c r="AA106" s="63"/>
      <c r="AB106" s="63"/>
    </row>
    <row r="107" spans="1:28" x14ac:dyDescent="0.2">
      <c r="A107" s="62"/>
      <c r="B107" s="127"/>
      <c r="C107" s="128"/>
      <c r="D107" s="128"/>
      <c r="E107" s="128"/>
      <c r="F107" s="129"/>
      <c r="G107" s="130"/>
      <c r="H107" s="130"/>
      <c r="I107" s="129"/>
      <c r="J107" s="131"/>
      <c r="K107" s="129"/>
      <c r="L107" s="132"/>
      <c r="M107" s="130"/>
      <c r="N107" s="133"/>
      <c r="O107" s="117"/>
      <c r="P107" s="63"/>
      <c r="Q107" s="63"/>
      <c r="R107" s="63"/>
      <c r="S107" s="63"/>
      <c r="T107" s="63"/>
      <c r="U107" s="63"/>
      <c r="V107" s="63"/>
      <c r="W107" s="63"/>
      <c r="X107" s="63"/>
      <c r="Y107" s="63"/>
      <c r="Z107" s="63"/>
      <c r="AA107" s="63"/>
      <c r="AB107" s="63"/>
    </row>
    <row r="108" spans="1:28" x14ac:dyDescent="0.2">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x14ac:dyDescent="0.2">
      <c r="A109" s="100"/>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sheetData>
  <mergeCells count="4">
    <mergeCell ref="I102:K102"/>
    <mergeCell ref="I103:K103"/>
    <mergeCell ref="I104:K104"/>
    <mergeCell ref="I106:K106"/>
  </mergeCells>
  <conditionalFormatting sqref="C31:AA31 C66:AA66">
    <cfRule type="cellIs" dxfId="10"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125"/>
  <sheetViews>
    <sheetView tabSelected="1" zoomScale="80" zoomScaleNormal="80" workbookViewId="0">
      <selection activeCell="H7" sqref="H7"/>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30.1093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626"/>
      <c r="B1" s="626"/>
      <c r="C1" s="135" t="s">
        <v>110</v>
      </c>
      <c r="D1" s="135"/>
      <c r="E1" s="136"/>
      <c r="F1" s="137"/>
      <c r="G1" s="138"/>
      <c r="H1" s="792"/>
      <c r="I1" s="627"/>
      <c r="J1" s="628"/>
      <c r="K1" s="629"/>
    </row>
    <row r="2" spans="1:36" ht="32.25" thickBot="1" x14ac:dyDescent="0.25">
      <c r="A2" s="630"/>
      <c r="B2" s="630"/>
      <c r="C2" s="139" t="s">
        <v>111</v>
      </c>
      <c r="D2" s="169" t="s">
        <v>112</v>
      </c>
      <c r="E2" s="603" t="s">
        <v>113</v>
      </c>
      <c r="F2" s="603" t="s">
        <v>114</v>
      </c>
      <c r="G2" s="603" t="s">
        <v>115</v>
      </c>
      <c r="H2" s="603" t="s">
        <v>116</v>
      </c>
      <c r="I2" s="603" t="s">
        <v>117</v>
      </c>
      <c r="J2" s="604" t="s">
        <v>118</v>
      </c>
      <c r="K2" s="599" t="s">
        <v>720</v>
      </c>
    </row>
    <row r="3" spans="1:36" ht="21.75" customHeight="1" x14ac:dyDescent="0.25">
      <c r="A3" s="631"/>
      <c r="B3" s="631"/>
      <c r="C3" s="427" t="s">
        <v>119</v>
      </c>
      <c r="D3" s="600"/>
      <c r="E3" s="600"/>
      <c r="F3" s="600"/>
      <c r="G3" s="600"/>
      <c r="H3" s="632"/>
      <c r="I3" s="600"/>
      <c r="J3" s="600"/>
      <c r="K3" s="600"/>
      <c r="L3" s="382"/>
      <c r="M3" s="633"/>
      <c r="N3" s="382"/>
      <c r="O3" s="382"/>
      <c r="P3" s="382"/>
      <c r="Q3" s="382"/>
      <c r="R3" s="382"/>
      <c r="S3" s="382"/>
      <c r="T3" s="382"/>
      <c r="U3" s="382"/>
      <c r="V3" s="382"/>
      <c r="W3" s="382"/>
      <c r="X3" s="382"/>
      <c r="Y3" s="382"/>
      <c r="Z3" s="382"/>
      <c r="AA3" s="382"/>
      <c r="AB3" s="382"/>
      <c r="AC3" s="382"/>
      <c r="AD3" s="382"/>
      <c r="AE3" s="382"/>
      <c r="AF3" s="382"/>
      <c r="AG3" s="382"/>
      <c r="AH3" s="382"/>
      <c r="AI3" s="382"/>
      <c r="AJ3" s="382"/>
    </row>
    <row r="4" spans="1:36" x14ac:dyDescent="0.2">
      <c r="A4" s="634"/>
      <c r="B4" s="634"/>
      <c r="C4" s="635" t="s">
        <v>120</v>
      </c>
      <c r="D4" s="636" t="s">
        <v>121</v>
      </c>
      <c r="E4" s="636" t="s">
        <v>122</v>
      </c>
      <c r="F4" s="636" t="s">
        <v>122</v>
      </c>
      <c r="G4" s="636" t="s">
        <v>122</v>
      </c>
      <c r="H4" s="637">
        <v>360.71</v>
      </c>
      <c r="I4" s="637">
        <v>471.58835616438364</v>
      </c>
      <c r="J4" s="638" t="s">
        <v>122</v>
      </c>
      <c r="K4" s="639"/>
      <c r="L4" s="382"/>
      <c r="M4" s="633"/>
      <c r="N4" s="382"/>
      <c r="O4" s="382"/>
      <c r="P4" s="382"/>
      <c r="Q4" s="382"/>
      <c r="R4" s="382"/>
      <c r="S4" s="382"/>
      <c r="T4" s="382"/>
      <c r="U4" s="382"/>
      <c r="V4" s="382"/>
      <c r="W4" s="382"/>
      <c r="X4" s="382"/>
      <c r="Y4" s="382"/>
      <c r="Z4" s="382"/>
      <c r="AA4" s="382"/>
      <c r="AB4" s="382"/>
      <c r="AC4" s="382"/>
      <c r="AD4" s="382"/>
      <c r="AE4" s="382"/>
      <c r="AF4" s="382"/>
      <c r="AG4" s="382"/>
      <c r="AH4" s="382"/>
      <c r="AI4" s="382"/>
      <c r="AJ4" s="382"/>
    </row>
    <row r="5" spans="1:36" x14ac:dyDescent="0.2">
      <c r="A5" s="141"/>
      <c r="B5" s="141"/>
      <c r="C5" s="640" t="s">
        <v>122</v>
      </c>
      <c r="D5" s="641"/>
      <c r="E5" s="642"/>
      <c r="F5" s="643"/>
      <c r="G5" s="643"/>
      <c r="H5" s="644"/>
      <c r="I5" s="644"/>
      <c r="J5" s="645"/>
      <c r="K5" s="646"/>
      <c r="L5" s="382"/>
      <c r="M5" s="791"/>
      <c r="N5" s="382"/>
      <c r="O5" s="382"/>
      <c r="P5" s="382"/>
      <c r="Q5" s="382"/>
      <c r="R5" s="382"/>
      <c r="S5" s="382"/>
      <c r="T5" s="382"/>
      <c r="U5" s="382"/>
      <c r="V5" s="382"/>
      <c r="W5" s="382"/>
      <c r="X5" s="382"/>
      <c r="Y5" s="382"/>
      <c r="Z5" s="382"/>
      <c r="AA5" s="382"/>
      <c r="AB5" s="382"/>
      <c r="AC5" s="382"/>
      <c r="AD5" s="382"/>
      <c r="AE5" s="382"/>
      <c r="AF5" s="382"/>
      <c r="AG5" s="382"/>
      <c r="AH5" s="382"/>
      <c r="AI5" s="382"/>
      <c r="AJ5" s="382"/>
    </row>
    <row r="6" spans="1:36" x14ac:dyDescent="0.2">
      <c r="A6" s="141"/>
      <c r="B6" s="141"/>
      <c r="C6" s="640" t="s">
        <v>122</v>
      </c>
      <c r="D6" s="641"/>
      <c r="E6" s="642"/>
      <c r="F6" s="643"/>
      <c r="G6" s="643"/>
      <c r="H6" s="644"/>
      <c r="I6" s="647"/>
      <c r="J6" s="648"/>
      <c r="K6" s="646"/>
      <c r="L6" s="382"/>
      <c r="M6" s="791"/>
      <c r="N6" s="382"/>
      <c r="O6" s="382"/>
      <c r="P6" s="382"/>
      <c r="Q6" s="382"/>
      <c r="R6" s="382"/>
      <c r="S6" s="382"/>
      <c r="T6" s="382"/>
      <c r="U6" s="382"/>
      <c r="V6" s="382"/>
      <c r="W6" s="382"/>
      <c r="X6" s="382"/>
      <c r="Y6" s="382"/>
      <c r="Z6" s="382"/>
      <c r="AA6" s="382"/>
      <c r="AB6" s="382"/>
      <c r="AC6" s="382"/>
      <c r="AD6" s="382"/>
      <c r="AE6" s="382"/>
      <c r="AF6" s="382"/>
      <c r="AG6" s="382"/>
      <c r="AH6" s="382"/>
      <c r="AI6" s="382"/>
      <c r="AJ6" s="382"/>
    </row>
    <row r="7" spans="1:36" x14ac:dyDescent="0.2">
      <c r="A7" s="141"/>
      <c r="B7" s="141"/>
      <c r="C7" s="640" t="s">
        <v>122</v>
      </c>
      <c r="D7" s="641"/>
      <c r="E7" s="642"/>
      <c r="F7" s="643"/>
      <c r="G7" s="643"/>
      <c r="H7" s="644"/>
      <c r="I7" s="647"/>
      <c r="J7" s="648"/>
      <c r="K7" s="646"/>
      <c r="L7" s="382"/>
      <c r="M7" s="791"/>
      <c r="N7" s="382"/>
      <c r="O7" s="382"/>
      <c r="P7" s="382"/>
      <c r="Q7" s="382"/>
      <c r="R7" s="382"/>
      <c r="S7" s="382"/>
      <c r="T7" s="382"/>
      <c r="U7" s="382"/>
      <c r="V7" s="382"/>
      <c r="W7" s="382"/>
      <c r="X7" s="382"/>
      <c r="Y7" s="382"/>
      <c r="Z7" s="382"/>
      <c r="AA7" s="382"/>
      <c r="AB7" s="382"/>
      <c r="AC7" s="382"/>
      <c r="AD7" s="382"/>
      <c r="AE7" s="382"/>
      <c r="AF7" s="382"/>
      <c r="AG7" s="382"/>
      <c r="AH7" s="382"/>
      <c r="AI7" s="382"/>
      <c r="AJ7" s="382"/>
    </row>
    <row r="8" spans="1:36" x14ac:dyDescent="0.2">
      <c r="A8" s="141"/>
      <c r="B8" s="141"/>
      <c r="C8" s="640" t="s">
        <v>122</v>
      </c>
      <c r="D8" s="641"/>
      <c r="E8" s="642"/>
      <c r="F8" s="643"/>
      <c r="G8" s="643"/>
      <c r="H8" s="644"/>
      <c r="I8" s="647"/>
      <c r="J8" s="648"/>
      <c r="K8" s="646"/>
      <c r="L8" s="382"/>
      <c r="M8" s="791"/>
      <c r="N8" s="382"/>
      <c r="O8" s="382"/>
      <c r="P8" s="382"/>
      <c r="Q8" s="382"/>
      <c r="R8" s="382"/>
      <c r="S8" s="382"/>
      <c r="T8" s="382"/>
      <c r="U8" s="382"/>
      <c r="V8" s="382"/>
      <c r="W8" s="382"/>
      <c r="X8" s="382"/>
      <c r="Y8" s="382"/>
      <c r="Z8" s="382"/>
      <c r="AA8" s="382"/>
      <c r="AB8" s="382"/>
      <c r="AC8" s="382"/>
      <c r="AD8" s="382"/>
      <c r="AE8" s="382"/>
      <c r="AF8" s="382"/>
      <c r="AG8" s="382"/>
      <c r="AH8" s="382"/>
      <c r="AI8" s="382"/>
      <c r="AJ8" s="382"/>
    </row>
    <row r="9" spans="1:36" x14ac:dyDescent="0.2">
      <c r="A9" s="141"/>
      <c r="B9" s="141"/>
      <c r="C9" s="640" t="s">
        <v>122</v>
      </c>
      <c r="D9" s="641"/>
      <c r="E9" s="642"/>
      <c r="F9" s="643"/>
      <c r="G9" s="643"/>
      <c r="H9" s="644"/>
      <c r="I9" s="647"/>
      <c r="J9" s="648"/>
      <c r="K9" s="646"/>
      <c r="L9" s="382"/>
      <c r="M9" s="791"/>
      <c r="N9" s="382"/>
      <c r="O9" s="382"/>
      <c r="P9" s="382"/>
      <c r="Q9" s="382"/>
      <c r="R9" s="382"/>
      <c r="S9" s="382"/>
      <c r="T9" s="382"/>
      <c r="U9" s="382"/>
      <c r="V9" s="382"/>
      <c r="W9" s="382"/>
      <c r="X9" s="382"/>
      <c r="Y9" s="382"/>
      <c r="Z9" s="382"/>
      <c r="AA9" s="382"/>
      <c r="AB9" s="382"/>
      <c r="AC9" s="382"/>
      <c r="AD9" s="382"/>
      <c r="AE9" s="382"/>
      <c r="AF9" s="382"/>
      <c r="AG9" s="382"/>
      <c r="AH9" s="382"/>
      <c r="AI9" s="382"/>
      <c r="AJ9" s="382"/>
    </row>
    <row r="10" spans="1:36" x14ac:dyDescent="0.2">
      <c r="A10" s="141"/>
      <c r="B10" s="141"/>
      <c r="C10" s="640" t="s">
        <v>122</v>
      </c>
      <c r="D10" s="641"/>
      <c r="E10" s="642"/>
      <c r="F10" s="643"/>
      <c r="G10" s="643"/>
      <c r="H10" s="644"/>
      <c r="I10" s="647"/>
      <c r="J10" s="648"/>
      <c r="K10" s="646"/>
      <c r="L10" s="382"/>
      <c r="M10" s="791"/>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row>
    <row r="11" spans="1:36" x14ac:dyDescent="0.2">
      <c r="A11" s="141"/>
      <c r="B11" s="141"/>
      <c r="C11" s="640" t="s">
        <v>122</v>
      </c>
      <c r="D11" s="641"/>
      <c r="E11" s="642"/>
      <c r="F11" s="643"/>
      <c r="G11" s="643"/>
      <c r="H11" s="644"/>
      <c r="I11" s="647"/>
      <c r="J11" s="648"/>
      <c r="K11" s="646"/>
      <c r="L11" s="382"/>
      <c r="M11" s="791"/>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row>
    <row r="12" spans="1:36" x14ac:dyDescent="0.2">
      <c r="A12" s="141"/>
      <c r="B12" s="141"/>
      <c r="C12" s="640" t="s">
        <v>122</v>
      </c>
      <c r="D12" s="641"/>
      <c r="E12" s="642"/>
      <c r="F12" s="643"/>
      <c r="G12" s="643"/>
      <c r="H12" s="644"/>
      <c r="I12" s="647"/>
      <c r="J12" s="648"/>
      <c r="K12" s="649"/>
      <c r="L12" s="382"/>
      <c r="M12" s="791"/>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row>
    <row r="13" spans="1:36" x14ac:dyDescent="0.2">
      <c r="A13" s="141"/>
      <c r="B13" s="141"/>
      <c r="C13" s="640" t="s">
        <v>122</v>
      </c>
      <c r="D13" s="641"/>
      <c r="E13" s="642"/>
      <c r="F13" s="643"/>
      <c r="G13" s="643"/>
      <c r="H13" s="644"/>
      <c r="I13" s="647"/>
      <c r="J13" s="648"/>
      <c r="K13" s="646"/>
      <c r="L13" s="382"/>
      <c r="M13" s="791"/>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row>
    <row r="14" spans="1:36" x14ac:dyDescent="0.2">
      <c r="A14" s="141"/>
      <c r="B14" s="141"/>
      <c r="C14" s="640" t="s">
        <v>122</v>
      </c>
      <c r="D14" s="641"/>
      <c r="E14" s="642"/>
      <c r="F14" s="643"/>
      <c r="G14" s="643"/>
      <c r="H14" s="644"/>
      <c r="I14" s="647"/>
      <c r="J14" s="648"/>
      <c r="K14" s="646"/>
      <c r="L14" s="382"/>
      <c r="M14" s="791"/>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5" spans="1:36" x14ac:dyDescent="0.2">
      <c r="A15" s="141"/>
      <c r="B15" s="141"/>
      <c r="C15" s="640" t="s">
        <v>122</v>
      </c>
      <c r="D15" s="641"/>
      <c r="E15" s="642"/>
      <c r="F15" s="643"/>
      <c r="G15" s="643"/>
      <c r="H15" s="644"/>
      <c r="I15" s="647"/>
      <c r="J15" s="648"/>
      <c r="K15" s="646"/>
      <c r="L15" s="382"/>
      <c r="M15" s="791"/>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row>
    <row r="16" spans="1:36" x14ac:dyDescent="0.2">
      <c r="A16" s="141"/>
      <c r="B16" s="141"/>
      <c r="C16" s="640" t="s">
        <v>122</v>
      </c>
      <c r="D16" s="641"/>
      <c r="E16" s="642"/>
      <c r="F16" s="643"/>
      <c r="G16" s="643"/>
      <c r="H16" s="644"/>
      <c r="I16" s="647"/>
      <c r="J16" s="648"/>
      <c r="K16" s="649"/>
      <c r="L16" s="382"/>
      <c r="M16" s="791"/>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row>
    <row r="17" spans="1:36" x14ac:dyDescent="0.2">
      <c r="A17" s="141"/>
      <c r="B17" s="141"/>
      <c r="C17" s="640"/>
      <c r="D17" s="641"/>
      <c r="E17" s="642"/>
      <c r="F17" s="643"/>
      <c r="G17" s="643"/>
      <c r="H17" s="679"/>
      <c r="I17" s="647"/>
      <c r="J17" s="648"/>
      <c r="K17" s="649"/>
      <c r="L17" s="382"/>
      <c r="M17" s="791"/>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row>
    <row r="18" spans="1:36" x14ac:dyDescent="0.2">
      <c r="A18" s="141"/>
      <c r="B18" s="141"/>
      <c r="C18" s="640" t="s">
        <v>122</v>
      </c>
      <c r="D18" s="641"/>
      <c r="E18" s="642"/>
      <c r="F18" s="643"/>
      <c r="G18" s="643"/>
      <c r="H18" s="644"/>
      <c r="I18" s="647"/>
      <c r="J18" s="648"/>
      <c r="K18" s="646"/>
      <c r="L18" s="382"/>
      <c r="M18" s="791"/>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row>
    <row r="19" spans="1:36" x14ac:dyDescent="0.2">
      <c r="A19" s="141"/>
      <c r="B19" s="141"/>
      <c r="C19" s="640" t="s">
        <v>122</v>
      </c>
      <c r="D19" s="641"/>
      <c r="E19" s="642"/>
      <c r="F19" s="643"/>
      <c r="G19" s="643"/>
      <c r="H19" s="644"/>
      <c r="I19" s="647"/>
      <c r="J19" s="648"/>
      <c r="K19" s="646"/>
      <c r="L19" s="382"/>
      <c r="M19" s="791"/>
      <c r="N19" s="791"/>
      <c r="O19" s="382"/>
      <c r="P19" s="382"/>
      <c r="Q19" s="382"/>
      <c r="R19" s="382"/>
      <c r="S19" s="382"/>
      <c r="T19" s="382"/>
      <c r="U19" s="382"/>
      <c r="V19" s="382"/>
      <c r="W19" s="382"/>
      <c r="X19" s="382"/>
      <c r="Y19" s="382"/>
      <c r="Z19" s="382"/>
      <c r="AA19" s="382"/>
      <c r="AB19" s="382"/>
      <c r="AC19" s="382"/>
      <c r="AD19" s="382"/>
      <c r="AE19" s="382"/>
      <c r="AF19" s="382"/>
      <c r="AG19" s="382"/>
      <c r="AH19" s="382"/>
      <c r="AI19" s="382"/>
      <c r="AJ19" s="382"/>
    </row>
    <row r="20" spans="1:36" x14ac:dyDescent="0.2">
      <c r="A20" s="141"/>
      <c r="B20" s="141"/>
      <c r="C20" s="640" t="s">
        <v>122</v>
      </c>
      <c r="D20" s="641"/>
      <c r="E20" s="642"/>
      <c r="F20" s="643"/>
      <c r="G20" s="643"/>
      <c r="H20" s="644"/>
      <c r="I20" s="647"/>
      <c r="J20" s="648"/>
      <c r="K20" s="646"/>
      <c r="L20" s="382"/>
      <c r="M20" s="791"/>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row>
    <row r="21" spans="1:36" x14ac:dyDescent="0.2">
      <c r="A21" s="141"/>
      <c r="B21" s="141"/>
      <c r="C21" s="640" t="s">
        <v>122</v>
      </c>
      <c r="D21" s="641"/>
      <c r="E21" s="642"/>
      <c r="F21" s="643"/>
      <c r="G21" s="643"/>
      <c r="H21" s="644"/>
      <c r="I21" s="647"/>
      <c r="J21" s="648"/>
      <c r="K21" s="646"/>
      <c r="L21" s="382"/>
      <c r="M21" s="791"/>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row>
    <row r="22" spans="1:36" x14ac:dyDescent="0.2">
      <c r="A22" s="141"/>
      <c r="B22" s="141"/>
      <c r="C22" s="640" t="s">
        <v>122</v>
      </c>
      <c r="D22" s="641"/>
      <c r="E22" s="642"/>
      <c r="F22" s="643"/>
      <c r="G22" s="643"/>
      <c r="H22" s="644"/>
      <c r="I22" s="647"/>
      <c r="J22" s="648"/>
      <c r="K22" s="646"/>
      <c r="L22" s="382"/>
      <c r="M22" s="79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row>
    <row r="23" spans="1:36" x14ac:dyDescent="0.2">
      <c r="A23" s="141"/>
      <c r="B23" s="141"/>
      <c r="C23" s="640" t="s">
        <v>122</v>
      </c>
      <c r="D23" s="641"/>
      <c r="E23" s="642"/>
      <c r="F23" s="643"/>
      <c r="G23" s="643"/>
      <c r="H23" s="644"/>
      <c r="I23" s="647"/>
      <c r="J23" s="648"/>
      <c r="K23" s="646"/>
      <c r="L23" s="382"/>
      <c r="M23" s="791"/>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row>
    <row r="24" spans="1:36" x14ac:dyDescent="0.2">
      <c r="A24" s="141"/>
      <c r="B24" s="141"/>
      <c r="C24" s="640" t="s">
        <v>122</v>
      </c>
      <c r="D24" s="641"/>
      <c r="E24" s="642"/>
      <c r="F24" s="643"/>
      <c r="G24" s="643"/>
      <c r="H24" s="644"/>
      <c r="I24" s="647"/>
      <c r="J24" s="648"/>
      <c r="K24" s="649"/>
      <c r="L24" s="382"/>
      <c r="M24" s="791"/>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row>
    <row r="25" spans="1:36" x14ac:dyDescent="0.2">
      <c r="A25" s="141"/>
      <c r="B25" s="141"/>
      <c r="C25" s="640" t="s">
        <v>122</v>
      </c>
      <c r="D25" s="641"/>
      <c r="E25" s="642"/>
      <c r="F25" s="643"/>
      <c r="G25" s="643"/>
      <c r="H25" s="644"/>
      <c r="I25" s="647"/>
      <c r="J25" s="648"/>
      <c r="K25" s="649"/>
      <c r="L25" s="382"/>
      <c r="M25" s="791"/>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row>
    <row r="26" spans="1:36" x14ac:dyDescent="0.2">
      <c r="A26" s="141"/>
      <c r="B26" s="141"/>
      <c r="C26" s="640" t="s">
        <v>122</v>
      </c>
      <c r="D26" s="641"/>
      <c r="E26" s="642"/>
      <c r="F26" s="643"/>
      <c r="G26" s="643"/>
      <c r="H26" s="644"/>
      <c r="I26" s="647"/>
      <c r="J26" s="648"/>
      <c r="K26" s="646"/>
      <c r="L26" s="382"/>
      <c r="M26" s="791"/>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row>
    <row r="27" spans="1:36" x14ac:dyDescent="0.2">
      <c r="A27" s="141"/>
      <c r="B27" s="141"/>
      <c r="C27" s="640" t="s">
        <v>122</v>
      </c>
      <c r="D27" s="641"/>
      <c r="E27" s="642"/>
      <c r="F27" s="643"/>
      <c r="G27" s="643"/>
      <c r="H27" s="644"/>
      <c r="I27" s="650"/>
      <c r="J27" s="648"/>
      <c r="K27" s="646"/>
      <c r="L27" s="382"/>
      <c r="M27" s="791"/>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row>
    <row r="28" spans="1:36" x14ac:dyDescent="0.2">
      <c r="A28" s="141"/>
      <c r="B28" s="141"/>
      <c r="C28" s="640" t="s">
        <v>122</v>
      </c>
      <c r="D28" s="641"/>
      <c r="E28" s="642"/>
      <c r="F28" s="643"/>
      <c r="G28" s="643"/>
      <c r="H28" s="644"/>
      <c r="I28" s="647"/>
      <c r="J28" s="648"/>
      <c r="K28" s="646"/>
      <c r="L28" s="382"/>
      <c r="M28" s="79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row>
    <row r="29" spans="1:36" x14ac:dyDescent="0.2">
      <c r="A29" s="141"/>
      <c r="B29" s="141"/>
      <c r="C29" s="640" t="s">
        <v>122</v>
      </c>
      <c r="D29" s="641"/>
      <c r="E29" s="642"/>
      <c r="F29" s="643"/>
      <c r="G29" s="643"/>
      <c r="H29" s="644"/>
      <c r="I29" s="647"/>
      <c r="J29" s="648"/>
      <c r="K29" s="646"/>
      <c r="L29" s="382"/>
      <c r="M29" s="791"/>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row>
    <row r="30" spans="1:36" x14ac:dyDescent="0.2">
      <c r="A30" s="141"/>
      <c r="B30" s="141"/>
      <c r="C30" s="640" t="s">
        <v>122</v>
      </c>
      <c r="D30" s="641"/>
      <c r="E30" s="642"/>
      <c r="F30" s="643"/>
      <c r="G30" s="643"/>
      <c r="H30" s="644"/>
      <c r="I30" s="647"/>
      <c r="J30" s="648"/>
      <c r="K30" s="646"/>
      <c r="L30" s="382"/>
      <c r="M30" s="79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row>
    <row r="31" spans="1:36" x14ac:dyDescent="0.2">
      <c r="A31" s="141"/>
      <c r="B31" s="141"/>
      <c r="C31" s="640" t="s">
        <v>122</v>
      </c>
      <c r="D31" s="641"/>
      <c r="E31" s="642"/>
      <c r="F31" s="643"/>
      <c r="G31" s="643"/>
      <c r="H31" s="644"/>
      <c r="I31" s="647"/>
      <c r="J31" s="648"/>
      <c r="K31" s="646"/>
      <c r="L31" s="382"/>
      <c r="M31" s="79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row>
    <row r="32" spans="1:36" x14ac:dyDescent="0.2">
      <c r="A32" s="141"/>
      <c r="B32" s="141"/>
      <c r="C32" s="640" t="s">
        <v>122</v>
      </c>
      <c r="D32" s="641"/>
      <c r="E32" s="642"/>
      <c r="F32" s="643"/>
      <c r="G32" s="643"/>
      <c r="H32" s="644"/>
      <c r="I32" s="647"/>
      <c r="J32" s="648"/>
      <c r="K32" s="646"/>
      <c r="L32" s="382"/>
      <c r="M32" s="791"/>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row>
    <row r="33" spans="1:36" x14ac:dyDescent="0.2">
      <c r="A33" s="141"/>
      <c r="B33" s="141"/>
      <c r="C33" s="640" t="s">
        <v>122</v>
      </c>
      <c r="D33" s="641"/>
      <c r="E33" s="642"/>
      <c r="F33" s="643"/>
      <c r="G33" s="643"/>
      <c r="H33" s="644"/>
      <c r="I33" s="647"/>
      <c r="J33" s="648"/>
      <c r="K33" s="646"/>
      <c r="L33" s="382"/>
      <c r="M33" s="791"/>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row>
    <row r="34" spans="1:36" x14ac:dyDescent="0.2">
      <c r="A34" s="141"/>
      <c r="B34" s="141"/>
      <c r="C34" s="640" t="s">
        <v>122</v>
      </c>
      <c r="D34" s="641"/>
      <c r="E34" s="642"/>
      <c r="F34" s="643"/>
      <c r="G34" s="643"/>
      <c r="H34" s="644"/>
      <c r="I34" s="647"/>
      <c r="J34" s="648"/>
      <c r="K34" s="646"/>
      <c r="L34" s="382"/>
      <c r="M34" s="791"/>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row>
    <row r="35" spans="1:36" x14ac:dyDescent="0.2">
      <c r="A35" s="141"/>
      <c r="B35" s="141"/>
      <c r="C35" s="640" t="s">
        <v>122</v>
      </c>
      <c r="D35" s="641"/>
      <c r="E35" s="642"/>
      <c r="F35" s="643"/>
      <c r="G35" s="643"/>
      <c r="H35" s="644"/>
      <c r="I35" s="647"/>
      <c r="J35" s="648"/>
      <c r="K35" s="646"/>
      <c r="L35" s="382"/>
      <c r="M35" s="791"/>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row>
    <row r="36" spans="1:36" x14ac:dyDescent="0.2">
      <c r="A36" s="141"/>
      <c r="B36" s="141"/>
      <c r="C36" s="640" t="s">
        <v>122</v>
      </c>
      <c r="D36" s="641"/>
      <c r="E36" s="642"/>
      <c r="F36" s="643"/>
      <c r="G36" s="643"/>
      <c r="H36" s="644"/>
      <c r="I36" s="647"/>
      <c r="J36" s="648"/>
      <c r="K36" s="646"/>
      <c r="L36" s="382"/>
      <c r="M36" s="791"/>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row>
    <row r="37" spans="1:36" x14ac:dyDescent="0.2">
      <c r="A37" s="141"/>
      <c r="B37" s="141"/>
      <c r="C37" s="640" t="s">
        <v>122</v>
      </c>
      <c r="D37" s="641"/>
      <c r="E37" s="642"/>
      <c r="F37" s="643"/>
      <c r="G37" s="643"/>
      <c r="H37" s="644"/>
      <c r="I37" s="647"/>
      <c r="J37" s="648"/>
      <c r="K37" s="649"/>
      <c r="L37" s="382"/>
      <c r="M37" s="791"/>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row>
    <row r="38" spans="1:36" x14ac:dyDescent="0.2">
      <c r="A38" s="141"/>
      <c r="B38" s="141"/>
      <c r="C38" s="640" t="s">
        <v>122</v>
      </c>
      <c r="D38" s="641"/>
      <c r="E38" s="642"/>
      <c r="F38" s="643"/>
      <c r="G38" s="643"/>
      <c r="H38" s="644"/>
      <c r="I38" s="647"/>
      <c r="J38" s="648"/>
      <c r="K38" s="649"/>
      <c r="L38" s="382"/>
      <c r="M38" s="791"/>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row>
    <row r="39" spans="1:36" x14ac:dyDescent="0.2">
      <c r="A39" s="141"/>
      <c r="B39" s="141"/>
      <c r="C39" s="640" t="s">
        <v>122</v>
      </c>
      <c r="D39" s="641"/>
      <c r="E39" s="642"/>
      <c r="F39" s="643"/>
      <c r="G39" s="643"/>
      <c r="H39" s="644"/>
      <c r="I39" s="647"/>
      <c r="J39" s="648"/>
      <c r="K39" s="646"/>
      <c r="L39" s="382"/>
      <c r="M39" s="791"/>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row>
    <row r="40" spans="1:36" x14ac:dyDescent="0.2">
      <c r="A40" s="141"/>
      <c r="B40" s="141"/>
      <c r="C40" s="640" t="s">
        <v>122</v>
      </c>
      <c r="D40" s="641"/>
      <c r="E40" s="642"/>
      <c r="F40" s="643"/>
      <c r="G40" s="643"/>
      <c r="H40" s="644"/>
      <c r="I40" s="647"/>
      <c r="J40" s="648"/>
      <c r="K40" s="646"/>
      <c r="L40" s="382"/>
      <c r="M40" s="791"/>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row>
    <row r="41" spans="1:36" x14ac:dyDescent="0.2">
      <c r="A41" s="141"/>
      <c r="B41" s="141"/>
      <c r="C41" s="640" t="s">
        <v>122</v>
      </c>
      <c r="D41" s="641"/>
      <c r="E41" s="642"/>
      <c r="F41" s="643"/>
      <c r="G41" s="643"/>
      <c r="H41" s="644"/>
      <c r="I41" s="647"/>
      <c r="J41" s="648"/>
      <c r="K41" s="646"/>
      <c r="L41" s="382"/>
      <c r="M41" s="791"/>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row>
    <row r="42" spans="1:36" x14ac:dyDescent="0.2">
      <c r="A42" s="141"/>
      <c r="B42" s="141"/>
      <c r="C42" s="640" t="s">
        <v>122</v>
      </c>
      <c r="D42" s="641"/>
      <c r="E42" s="642"/>
      <c r="F42" s="643"/>
      <c r="G42" s="643"/>
      <c r="H42" s="644"/>
      <c r="I42" s="647"/>
      <c r="J42" s="648"/>
      <c r="K42" s="646"/>
      <c r="L42" s="382"/>
      <c r="M42" s="791"/>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row>
    <row r="43" spans="1:36" x14ac:dyDescent="0.2">
      <c r="A43" s="141"/>
      <c r="B43" s="141"/>
      <c r="C43" s="640" t="s">
        <v>122</v>
      </c>
      <c r="D43" s="641"/>
      <c r="E43" s="642"/>
      <c r="F43" s="643"/>
      <c r="G43" s="643"/>
      <c r="H43" s="644"/>
      <c r="I43" s="647"/>
      <c r="J43" s="648"/>
      <c r="K43" s="649"/>
      <c r="L43" s="382"/>
      <c r="M43" s="791"/>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row>
    <row r="44" spans="1:36" x14ac:dyDescent="0.2">
      <c r="A44" s="141"/>
      <c r="B44" s="141"/>
      <c r="C44" s="640" t="s">
        <v>122</v>
      </c>
      <c r="D44" s="641"/>
      <c r="E44" s="642"/>
      <c r="F44" s="643"/>
      <c r="G44" s="643"/>
      <c r="H44" s="644"/>
      <c r="I44" s="647"/>
      <c r="J44" s="648"/>
      <c r="K44" s="646"/>
      <c r="L44" s="382"/>
      <c r="M44" s="791"/>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row>
    <row r="45" spans="1:36" x14ac:dyDescent="0.2">
      <c r="A45" s="141"/>
      <c r="B45" s="141"/>
      <c r="C45" s="640" t="s">
        <v>122</v>
      </c>
      <c r="D45" s="641"/>
      <c r="E45" s="642"/>
      <c r="F45" s="643"/>
      <c r="G45" s="643"/>
      <c r="H45" s="644"/>
      <c r="I45" s="647"/>
      <c r="J45" s="648"/>
      <c r="K45" s="646"/>
      <c r="L45" s="382"/>
      <c r="M45" s="791"/>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row>
    <row r="46" spans="1:36" x14ac:dyDescent="0.2">
      <c r="A46" s="141"/>
      <c r="B46" s="141"/>
      <c r="C46" s="640" t="s">
        <v>122</v>
      </c>
      <c r="D46" s="641"/>
      <c r="E46" s="642"/>
      <c r="F46" s="643"/>
      <c r="G46" s="643"/>
      <c r="H46" s="644"/>
      <c r="I46" s="647"/>
      <c r="J46" s="648"/>
      <c r="K46" s="646"/>
      <c r="L46" s="382"/>
      <c r="M46" s="791"/>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row>
    <row r="47" spans="1:36" x14ac:dyDescent="0.2">
      <c r="A47" s="141"/>
      <c r="B47" s="141"/>
      <c r="C47" s="640" t="s">
        <v>122</v>
      </c>
      <c r="D47" s="641"/>
      <c r="E47" s="642"/>
      <c r="F47" s="643"/>
      <c r="G47" s="643"/>
      <c r="H47" s="644"/>
      <c r="I47" s="647"/>
      <c r="J47" s="648"/>
      <c r="K47" s="646"/>
      <c r="L47" s="382"/>
      <c r="M47" s="791"/>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row>
    <row r="48" spans="1:36" x14ac:dyDescent="0.2">
      <c r="A48" s="141"/>
      <c r="B48" s="141"/>
      <c r="C48" s="640" t="s">
        <v>122</v>
      </c>
      <c r="D48" s="641"/>
      <c r="E48" s="642"/>
      <c r="F48" s="643"/>
      <c r="G48" s="643"/>
      <c r="H48" s="644"/>
      <c r="I48" s="647"/>
      <c r="J48" s="648"/>
      <c r="K48" s="646"/>
      <c r="L48" s="382"/>
      <c r="M48" s="791"/>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row>
    <row r="49" spans="1:36" x14ac:dyDescent="0.2">
      <c r="A49" s="141"/>
      <c r="B49" s="141"/>
      <c r="C49" s="640" t="s">
        <v>122</v>
      </c>
      <c r="D49" s="641"/>
      <c r="E49" s="642"/>
      <c r="F49" s="643"/>
      <c r="G49" s="643"/>
      <c r="H49" s="644"/>
      <c r="I49" s="647"/>
      <c r="J49" s="648"/>
      <c r="K49" s="646"/>
      <c r="L49" s="382"/>
      <c r="M49" s="791"/>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row>
    <row r="50" spans="1:36" x14ac:dyDescent="0.2">
      <c r="A50" s="141"/>
      <c r="B50" s="141"/>
      <c r="C50" s="640" t="s">
        <v>122</v>
      </c>
      <c r="D50" s="641"/>
      <c r="E50" s="642"/>
      <c r="F50" s="643"/>
      <c r="G50" s="643"/>
      <c r="H50" s="644"/>
      <c r="I50" s="647"/>
      <c r="J50" s="648"/>
      <c r="K50" s="646"/>
      <c r="L50" s="382"/>
      <c r="M50" s="791"/>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row>
    <row r="51" spans="1:36" x14ac:dyDescent="0.2">
      <c r="A51" s="141"/>
      <c r="B51" s="141"/>
      <c r="C51" s="640" t="s">
        <v>122</v>
      </c>
      <c r="D51" s="641"/>
      <c r="E51" s="642"/>
      <c r="F51" s="643"/>
      <c r="G51" s="643"/>
      <c r="H51" s="644"/>
      <c r="I51" s="647"/>
      <c r="J51" s="648"/>
      <c r="K51" s="646"/>
      <c r="L51" s="382"/>
      <c r="M51" s="791"/>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row>
    <row r="52" spans="1:36" x14ac:dyDescent="0.2">
      <c r="A52" s="141"/>
      <c r="B52" s="141"/>
      <c r="C52" s="640" t="s">
        <v>122</v>
      </c>
      <c r="D52" s="641"/>
      <c r="E52" s="642"/>
      <c r="F52" s="643"/>
      <c r="G52" s="643"/>
      <c r="H52" s="644"/>
      <c r="I52" s="647"/>
      <c r="J52" s="648"/>
      <c r="K52" s="646"/>
      <c r="L52" s="382"/>
      <c r="M52" s="791"/>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row>
    <row r="53" spans="1:36" x14ac:dyDescent="0.2">
      <c r="A53" s="141"/>
      <c r="B53" s="141"/>
      <c r="C53" s="640" t="s">
        <v>122</v>
      </c>
      <c r="D53" s="641"/>
      <c r="E53" s="642"/>
      <c r="F53" s="643"/>
      <c r="G53" s="643"/>
      <c r="H53" s="644"/>
      <c r="I53" s="647"/>
      <c r="J53" s="648"/>
      <c r="K53" s="646"/>
      <c r="L53" s="382"/>
      <c r="M53" s="791"/>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row>
    <row r="54" spans="1:36" x14ac:dyDescent="0.2">
      <c r="A54" s="141"/>
      <c r="B54" s="141"/>
      <c r="C54" s="640" t="s">
        <v>122</v>
      </c>
      <c r="D54" s="641"/>
      <c r="E54" s="642"/>
      <c r="F54" s="643"/>
      <c r="G54" s="643"/>
      <c r="H54" s="644"/>
      <c r="I54" s="647"/>
      <c r="J54" s="648"/>
      <c r="K54" s="646"/>
      <c r="L54" s="382"/>
      <c r="M54" s="791"/>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row>
    <row r="55" spans="1:36" x14ac:dyDescent="0.2">
      <c r="A55" s="141"/>
      <c r="B55" s="141"/>
      <c r="C55" s="640" t="s">
        <v>122</v>
      </c>
      <c r="D55" s="641"/>
      <c r="E55" s="642"/>
      <c r="F55" s="643"/>
      <c r="G55" s="643"/>
      <c r="H55" s="644"/>
      <c r="I55" s="647"/>
      <c r="J55" s="648"/>
      <c r="K55" s="646"/>
      <c r="L55" s="382"/>
      <c r="M55" s="791"/>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row>
    <row r="56" spans="1:36" x14ac:dyDescent="0.2">
      <c r="A56" s="141"/>
      <c r="B56" s="141"/>
      <c r="C56" s="640" t="s">
        <v>122</v>
      </c>
      <c r="D56" s="641"/>
      <c r="E56" s="642"/>
      <c r="F56" s="643"/>
      <c r="G56" s="643"/>
      <c r="H56" s="644"/>
      <c r="I56" s="647"/>
      <c r="J56" s="648"/>
      <c r="K56" s="649"/>
      <c r="L56" s="382"/>
      <c r="M56" s="791"/>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row>
    <row r="57" spans="1:36" x14ac:dyDescent="0.2">
      <c r="A57" s="141"/>
      <c r="B57" s="141"/>
      <c r="C57" s="640" t="s">
        <v>122</v>
      </c>
      <c r="D57" s="641"/>
      <c r="E57" s="642"/>
      <c r="F57" s="643"/>
      <c r="G57" s="643"/>
      <c r="H57" s="644"/>
      <c r="I57" s="647"/>
      <c r="J57" s="648"/>
      <c r="K57" s="646"/>
      <c r="L57" s="382"/>
      <c r="M57" s="791"/>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row>
    <row r="58" spans="1:36" x14ac:dyDescent="0.2">
      <c r="A58" s="141"/>
      <c r="B58" s="141"/>
      <c r="C58" s="640" t="s">
        <v>122</v>
      </c>
      <c r="D58" s="641"/>
      <c r="E58" s="642"/>
      <c r="F58" s="643"/>
      <c r="G58" s="643"/>
      <c r="H58" s="644"/>
      <c r="I58" s="647"/>
      <c r="J58" s="648"/>
      <c r="K58" s="649"/>
      <c r="L58" s="382"/>
      <c r="M58" s="791"/>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row>
    <row r="59" spans="1:36" x14ac:dyDescent="0.2">
      <c r="A59" s="141"/>
      <c r="B59" s="141"/>
      <c r="C59" s="640" t="s">
        <v>122</v>
      </c>
      <c r="D59" s="641"/>
      <c r="E59" s="642"/>
      <c r="F59" s="643"/>
      <c r="G59" s="643"/>
      <c r="H59" s="644"/>
      <c r="I59" s="647"/>
      <c r="J59" s="648"/>
      <c r="K59" s="646"/>
      <c r="L59" s="382"/>
      <c r="M59" s="791"/>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row>
    <row r="60" spans="1:36" x14ac:dyDescent="0.2">
      <c r="A60" s="141"/>
      <c r="B60" s="141"/>
      <c r="C60" s="640" t="s">
        <v>122</v>
      </c>
      <c r="D60" s="641"/>
      <c r="E60" s="642"/>
      <c r="F60" s="643"/>
      <c r="G60" s="643"/>
      <c r="H60" s="644"/>
      <c r="I60" s="647"/>
      <c r="J60" s="648"/>
      <c r="K60" s="646"/>
      <c r="L60" s="382"/>
      <c r="M60" s="791"/>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row>
    <row r="61" spans="1:36" x14ac:dyDescent="0.2">
      <c r="A61" s="141"/>
      <c r="B61" s="141"/>
      <c r="C61" s="640" t="s">
        <v>122</v>
      </c>
      <c r="D61" s="641"/>
      <c r="E61" s="642"/>
      <c r="F61" s="643"/>
      <c r="G61" s="643"/>
      <c r="H61" s="644"/>
      <c r="I61" s="647"/>
      <c r="J61" s="648"/>
      <c r="K61" s="646"/>
      <c r="L61" s="382"/>
      <c r="M61" s="791"/>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row>
    <row r="62" spans="1:36" x14ac:dyDescent="0.2">
      <c r="A62" s="141"/>
      <c r="B62" s="141"/>
      <c r="C62" s="640" t="s">
        <v>122</v>
      </c>
      <c r="D62" s="641"/>
      <c r="E62" s="642"/>
      <c r="F62" s="643"/>
      <c r="G62" s="643"/>
      <c r="H62" s="644"/>
      <c r="I62" s="647"/>
      <c r="J62" s="648"/>
      <c r="K62" s="646"/>
      <c r="L62" s="382"/>
      <c r="M62" s="791"/>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row>
    <row r="63" spans="1:36" x14ac:dyDescent="0.2">
      <c r="A63" s="141"/>
      <c r="B63" s="141"/>
      <c r="C63" s="640" t="s">
        <v>122</v>
      </c>
      <c r="D63" s="641"/>
      <c r="E63" s="642"/>
      <c r="F63" s="643"/>
      <c r="G63" s="643"/>
      <c r="H63" s="644"/>
      <c r="I63" s="647"/>
      <c r="J63" s="648"/>
      <c r="K63" s="646"/>
      <c r="L63" s="382"/>
      <c r="M63" s="791"/>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row>
    <row r="64" spans="1:36" x14ac:dyDescent="0.2">
      <c r="A64" s="141"/>
      <c r="B64" s="141"/>
      <c r="C64" s="640" t="s">
        <v>122</v>
      </c>
      <c r="D64" s="641"/>
      <c r="E64" s="642"/>
      <c r="F64" s="643"/>
      <c r="G64" s="643"/>
      <c r="H64" s="644"/>
      <c r="I64" s="647"/>
      <c r="J64" s="648"/>
      <c r="K64" s="649"/>
      <c r="L64" s="382"/>
      <c r="M64" s="791"/>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row>
    <row r="65" spans="1:36" x14ac:dyDescent="0.2">
      <c r="A65" s="141"/>
      <c r="B65" s="141"/>
      <c r="C65" s="640" t="s">
        <v>122</v>
      </c>
      <c r="D65" s="641"/>
      <c r="E65" s="642"/>
      <c r="F65" s="643"/>
      <c r="G65" s="643"/>
      <c r="H65" s="644"/>
      <c r="I65" s="647"/>
      <c r="J65" s="648"/>
      <c r="K65" s="646"/>
      <c r="L65" s="382"/>
      <c r="M65" s="791"/>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row>
    <row r="66" spans="1:36" x14ac:dyDescent="0.2">
      <c r="A66" s="141"/>
      <c r="B66" s="141"/>
      <c r="C66" s="640" t="s">
        <v>122</v>
      </c>
      <c r="D66" s="641"/>
      <c r="E66" s="642"/>
      <c r="F66" s="643"/>
      <c r="G66" s="643"/>
      <c r="H66" s="644"/>
      <c r="I66" s="647"/>
      <c r="J66" s="648"/>
      <c r="K66" s="646"/>
      <c r="L66" s="382"/>
      <c r="M66" s="791"/>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row>
    <row r="67" spans="1:36" x14ac:dyDescent="0.2">
      <c r="A67" s="141"/>
      <c r="B67" s="141"/>
      <c r="C67" s="640" t="s">
        <v>122</v>
      </c>
      <c r="D67" s="641"/>
      <c r="E67" s="642"/>
      <c r="F67" s="643"/>
      <c r="G67" s="643"/>
      <c r="H67" s="644"/>
      <c r="I67" s="647"/>
      <c r="J67" s="648"/>
      <c r="K67" s="646"/>
      <c r="L67" s="382"/>
      <c r="M67" s="791"/>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row>
    <row r="68" spans="1:36" x14ac:dyDescent="0.2">
      <c r="A68" s="141"/>
      <c r="B68" s="141"/>
      <c r="C68" s="640" t="s">
        <v>122</v>
      </c>
      <c r="D68" s="641"/>
      <c r="E68" s="642"/>
      <c r="F68" s="643"/>
      <c r="G68" s="643"/>
      <c r="H68" s="644"/>
      <c r="I68" s="647"/>
      <c r="J68" s="648"/>
      <c r="K68" s="646"/>
      <c r="L68" s="382"/>
      <c r="M68" s="791"/>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row>
    <row r="69" spans="1:36" x14ac:dyDescent="0.2">
      <c r="A69" s="141"/>
      <c r="B69" s="141"/>
      <c r="C69" s="640" t="s">
        <v>122</v>
      </c>
      <c r="D69" s="641"/>
      <c r="E69" s="642"/>
      <c r="F69" s="643"/>
      <c r="G69" s="643"/>
      <c r="H69" s="644"/>
      <c r="I69" s="647"/>
      <c r="J69" s="648"/>
      <c r="K69" s="649"/>
      <c r="L69" s="382"/>
      <c r="M69" s="791"/>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row>
    <row r="70" spans="1:36" x14ac:dyDescent="0.2">
      <c r="A70" s="141"/>
      <c r="B70" s="141"/>
      <c r="C70" s="640" t="s">
        <v>122</v>
      </c>
      <c r="D70" s="641"/>
      <c r="E70" s="642"/>
      <c r="F70" s="643"/>
      <c r="G70" s="643"/>
      <c r="H70" s="644"/>
      <c r="I70" s="647"/>
      <c r="J70" s="648"/>
      <c r="K70" s="646"/>
      <c r="L70" s="382"/>
      <c r="M70" s="791"/>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row>
    <row r="71" spans="1:36" x14ac:dyDescent="0.2">
      <c r="A71" s="141"/>
      <c r="B71" s="141"/>
      <c r="C71" s="640" t="s">
        <v>122</v>
      </c>
      <c r="D71" s="641"/>
      <c r="E71" s="642"/>
      <c r="F71" s="643"/>
      <c r="G71" s="643"/>
      <c r="H71" s="644"/>
      <c r="I71" s="647"/>
      <c r="J71" s="648"/>
      <c r="K71" s="646"/>
      <c r="L71" s="382"/>
      <c r="M71" s="791"/>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row>
    <row r="72" spans="1:36" x14ac:dyDescent="0.2">
      <c r="A72" s="141"/>
      <c r="B72" s="141"/>
      <c r="C72" s="640" t="s">
        <v>122</v>
      </c>
      <c r="D72" s="641"/>
      <c r="E72" s="642"/>
      <c r="F72" s="643"/>
      <c r="G72" s="643"/>
      <c r="H72" s="644"/>
      <c r="I72" s="647"/>
      <c r="J72" s="648"/>
      <c r="K72" s="646"/>
      <c r="L72" s="382"/>
      <c r="M72" s="791"/>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row>
    <row r="73" spans="1:36" x14ac:dyDescent="0.2">
      <c r="A73" s="141"/>
      <c r="B73" s="141"/>
      <c r="C73" s="640" t="s">
        <v>122</v>
      </c>
      <c r="D73" s="641"/>
      <c r="E73" s="642"/>
      <c r="F73" s="643"/>
      <c r="G73" s="643"/>
      <c r="H73" s="644"/>
      <c r="I73" s="647"/>
      <c r="J73" s="648"/>
      <c r="K73" s="646"/>
      <c r="L73" s="382"/>
      <c r="M73" s="791"/>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row>
    <row r="74" spans="1:36" x14ac:dyDescent="0.2">
      <c r="A74" s="141"/>
      <c r="B74" s="141"/>
      <c r="C74" s="640" t="s">
        <v>122</v>
      </c>
      <c r="D74" s="641"/>
      <c r="E74" s="642"/>
      <c r="F74" s="643"/>
      <c r="G74" s="643"/>
      <c r="H74" s="644"/>
      <c r="I74" s="647"/>
      <c r="J74" s="648"/>
      <c r="K74" s="646"/>
      <c r="L74" s="382"/>
      <c r="M74" s="791"/>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row>
    <row r="75" spans="1:36" x14ac:dyDescent="0.2">
      <c r="A75" s="141"/>
      <c r="B75" s="141"/>
      <c r="C75" s="640" t="s">
        <v>122</v>
      </c>
      <c r="D75" s="641"/>
      <c r="E75" s="642"/>
      <c r="F75" s="643"/>
      <c r="G75" s="643"/>
      <c r="H75" s="644"/>
      <c r="I75" s="647"/>
      <c r="J75" s="648"/>
      <c r="K75" s="646"/>
      <c r="L75" s="382"/>
      <c r="M75" s="791"/>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row>
    <row r="76" spans="1:36" x14ac:dyDescent="0.2">
      <c r="A76" s="141"/>
      <c r="B76" s="141"/>
      <c r="C76" s="640" t="s">
        <v>122</v>
      </c>
      <c r="D76" s="641"/>
      <c r="E76" s="642"/>
      <c r="F76" s="643"/>
      <c r="G76" s="643"/>
      <c r="H76" s="644"/>
      <c r="I76" s="647"/>
      <c r="J76" s="648"/>
      <c r="K76" s="646"/>
      <c r="L76" s="382"/>
      <c r="M76" s="791"/>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row>
    <row r="77" spans="1:36" x14ac:dyDescent="0.2">
      <c r="A77" s="141"/>
      <c r="B77" s="141"/>
      <c r="C77" s="640" t="s">
        <v>122</v>
      </c>
      <c r="D77" s="641"/>
      <c r="E77" s="642"/>
      <c r="F77" s="643"/>
      <c r="G77" s="643"/>
      <c r="H77" s="644"/>
      <c r="I77" s="647"/>
      <c r="J77" s="648"/>
      <c r="K77" s="646"/>
      <c r="L77" s="382"/>
      <c r="M77" s="791"/>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row>
    <row r="78" spans="1:36" ht="25.5" x14ac:dyDescent="0.2">
      <c r="A78" s="141"/>
      <c r="B78" s="141"/>
      <c r="C78" s="605" t="s">
        <v>719</v>
      </c>
      <c r="D78" s="429" t="s">
        <v>112</v>
      </c>
      <c r="E78" s="429" t="s">
        <v>113</v>
      </c>
      <c r="F78" s="429" t="s">
        <v>114</v>
      </c>
      <c r="G78" s="429" t="s">
        <v>115</v>
      </c>
      <c r="H78" s="793" t="s">
        <v>128</v>
      </c>
      <c r="I78" s="429" t="s">
        <v>117</v>
      </c>
      <c r="J78" s="651"/>
      <c r="K78" s="646"/>
      <c r="L78" s="382"/>
      <c r="M78" s="791"/>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row>
    <row r="79" spans="1:36" x14ac:dyDescent="0.2">
      <c r="A79" s="652"/>
      <c r="B79" s="653"/>
      <c r="C79" s="654" t="s">
        <v>124</v>
      </c>
      <c r="D79" s="655" t="s">
        <v>125</v>
      </c>
      <c r="E79" s="656" t="s">
        <v>122</v>
      </c>
      <c r="F79" s="657" t="s">
        <v>126</v>
      </c>
      <c r="G79" s="656" t="s">
        <v>122</v>
      </c>
      <c r="H79" s="658">
        <v>58.79</v>
      </c>
      <c r="I79" s="655" t="s">
        <v>122</v>
      </c>
      <c r="J79" s="638" t="s">
        <v>122</v>
      </c>
      <c r="K79" s="659"/>
      <c r="L79" s="382"/>
      <c r="M79" s="791"/>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row>
    <row r="80" spans="1:36" x14ac:dyDescent="0.2">
      <c r="A80" s="652"/>
      <c r="B80" s="653"/>
      <c r="C80" s="640" t="s">
        <v>122</v>
      </c>
      <c r="D80" s="1014"/>
      <c r="E80" s="1015"/>
      <c r="F80" s="1015"/>
      <c r="G80" s="1016"/>
      <c r="H80" s="1017"/>
      <c r="I80" s="1018"/>
      <c r="J80" s="1019"/>
      <c r="K80" s="1020"/>
      <c r="L80" s="382"/>
      <c r="M80" s="791"/>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row>
    <row r="81" spans="1:36" x14ac:dyDescent="0.2">
      <c r="A81" s="141"/>
      <c r="B81" s="141"/>
      <c r="C81" s="640" t="s">
        <v>122</v>
      </c>
      <c r="D81" s="1014"/>
      <c r="E81" s="1021"/>
      <c r="F81" s="1022"/>
      <c r="G81" s="1023"/>
      <c r="H81" s="1024"/>
      <c r="I81" s="1025"/>
      <c r="J81" s="1026"/>
      <c r="K81" s="1020"/>
      <c r="L81" s="382"/>
      <c r="M81" s="791"/>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row>
    <row r="82" spans="1:36" x14ac:dyDescent="0.2">
      <c r="A82" s="141"/>
      <c r="B82" s="141"/>
      <c r="C82" s="640" t="s">
        <v>122</v>
      </c>
      <c r="D82" s="1014"/>
      <c r="E82" s="1021"/>
      <c r="F82" s="1027"/>
      <c r="G82" s="1028"/>
      <c r="H82" s="1029"/>
      <c r="I82" s="1030"/>
      <c r="J82" s="1031"/>
      <c r="K82" s="1020"/>
      <c r="L82" s="382"/>
      <c r="M82" s="791"/>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row>
    <row r="83" spans="1:36" x14ac:dyDescent="0.2">
      <c r="A83" s="141"/>
      <c r="B83" s="141"/>
      <c r="C83" s="640" t="s">
        <v>122</v>
      </c>
      <c r="D83" s="1014"/>
      <c r="E83" s="1021"/>
      <c r="F83" s="1027"/>
      <c r="G83" s="1028"/>
      <c r="H83" s="1029"/>
      <c r="I83" s="1030"/>
      <c r="J83" s="1031"/>
      <c r="K83" s="1032"/>
      <c r="M83" s="791"/>
    </row>
    <row r="84" spans="1:36" x14ac:dyDescent="0.2">
      <c r="A84" s="141"/>
      <c r="B84" s="141"/>
      <c r="C84" s="640" t="s">
        <v>122</v>
      </c>
      <c r="D84" s="1014"/>
      <c r="E84" s="1021"/>
      <c r="F84" s="1027"/>
      <c r="G84" s="1028"/>
      <c r="H84" s="1029"/>
      <c r="I84" s="1030"/>
      <c r="J84" s="1031"/>
      <c r="K84" s="1032"/>
      <c r="M84" s="791"/>
    </row>
    <row r="85" spans="1:36" x14ac:dyDescent="0.2">
      <c r="A85" s="141"/>
      <c r="B85" s="141"/>
      <c r="C85" s="640"/>
      <c r="D85" s="1014"/>
      <c r="E85" s="1015"/>
      <c r="F85" s="1015"/>
      <c r="G85" s="1016"/>
      <c r="H85" s="1017"/>
      <c r="I85" s="1018"/>
      <c r="J85" s="1019"/>
      <c r="K85" s="1020"/>
      <c r="M85" s="791"/>
    </row>
    <row r="86" spans="1:36" x14ac:dyDescent="0.2">
      <c r="A86" s="141"/>
      <c r="B86" s="141"/>
      <c r="C86" s="640"/>
      <c r="D86" s="1014"/>
      <c r="E86" s="1033"/>
      <c r="F86" s="1034"/>
      <c r="G86" s="1016"/>
      <c r="H86" s="1017"/>
      <c r="I86" s="1018"/>
      <c r="J86" s="1019"/>
      <c r="K86" s="1035"/>
      <c r="M86" s="791"/>
    </row>
    <row r="87" spans="1:36" x14ac:dyDescent="0.2">
      <c r="A87" s="141"/>
      <c r="B87" s="141"/>
      <c r="C87" s="640"/>
      <c r="D87" s="1014"/>
      <c r="E87" s="1033"/>
      <c r="F87" s="1034"/>
      <c r="G87" s="1016"/>
      <c r="H87" s="1017"/>
      <c r="I87" s="1018"/>
      <c r="J87" s="1019"/>
      <c r="K87" s="1035"/>
      <c r="M87" s="791"/>
    </row>
    <row r="88" spans="1:36" x14ac:dyDescent="0.2">
      <c r="A88" s="141"/>
      <c r="B88" s="141"/>
      <c r="C88" s="640" t="s">
        <v>122</v>
      </c>
      <c r="D88" s="1014"/>
      <c r="E88" s="1021"/>
      <c r="F88" s="1027"/>
      <c r="G88" s="1028"/>
      <c r="H88" s="1029"/>
      <c r="I88" s="1030"/>
      <c r="J88" s="1031"/>
      <c r="K88" s="1032"/>
      <c r="M88" s="791"/>
    </row>
    <row r="89" spans="1:36" ht="25.5" x14ac:dyDescent="0.2">
      <c r="A89" s="660"/>
      <c r="B89" s="660"/>
      <c r="C89" s="428" t="s">
        <v>127</v>
      </c>
      <c r="D89" s="429" t="s">
        <v>112</v>
      </c>
      <c r="E89" s="430" t="s">
        <v>113</v>
      </c>
      <c r="F89" s="430" t="s">
        <v>114</v>
      </c>
      <c r="G89" s="430" t="s">
        <v>115</v>
      </c>
      <c r="H89" s="430" t="s">
        <v>128</v>
      </c>
      <c r="I89" s="430" t="s">
        <v>117</v>
      </c>
      <c r="J89" s="598" t="s">
        <v>129</v>
      </c>
      <c r="K89" s="601"/>
      <c r="M89" s="633"/>
    </row>
    <row r="90" spans="1:36" x14ac:dyDescent="0.2">
      <c r="A90" s="661"/>
      <c r="B90" s="653"/>
      <c r="C90" s="654" t="s">
        <v>130</v>
      </c>
      <c r="D90" s="655" t="s">
        <v>131</v>
      </c>
      <c r="E90" s="655" t="s">
        <v>122</v>
      </c>
      <c r="F90" s="655" t="s">
        <v>122</v>
      </c>
      <c r="G90" s="655" t="s">
        <v>122</v>
      </c>
      <c r="H90" s="662">
        <v>0</v>
      </c>
      <c r="I90" s="662">
        <v>60.906000000000006</v>
      </c>
      <c r="J90" s="638" t="s">
        <v>122</v>
      </c>
      <c r="K90" s="602"/>
      <c r="M90" s="633"/>
    </row>
    <row r="91" spans="1:36" x14ac:dyDescent="0.2">
      <c r="A91" s="141"/>
      <c r="B91" s="141"/>
      <c r="C91" s="640"/>
      <c r="D91" s="641"/>
      <c r="E91" s="663"/>
      <c r="F91" s="664"/>
      <c r="G91" s="664"/>
      <c r="H91" s="644"/>
      <c r="I91" s="644"/>
      <c r="J91" s="648"/>
      <c r="K91" s="601"/>
      <c r="M91" s="633"/>
    </row>
    <row r="92" spans="1:36" x14ac:dyDescent="0.2">
      <c r="A92" s="141"/>
      <c r="B92" s="141"/>
      <c r="C92" s="640"/>
      <c r="D92" s="641"/>
      <c r="E92" s="663"/>
      <c r="F92" s="664"/>
      <c r="G92" s="664"/>
      <c r="H92" s="644"/>
      <c r="I92" s="644"/>
      <c r="J92" s="648"/>
      <c r="K92" s="601"/>
      <c r="M92" s="633"/>
    </row>
    <row r="93" spans="1:36" x14ac:dyDescent="0.2">
      <c r="A93" s="141"/>
      <c r="B93" s="141"/>
      <c r="C93" s="640" t="s">
        <v>122</v>
      </c>
      <c r="D93" s="641"/>
      <c r="E93" s="663"/>
      <c r="F93" s="664"/>
      <c r="G93" s="664"/>
      <c r="H93" s="644"/>
      <c r="I93" s="644"/>
      <c r="J93" s="648"/>
      <c r="K93" s="601"/>
      <c r="M93" s="633"/>
    </row>
    <row r="94" spans="1:36" x14ac:dyDescent="0.2">
      <c r="A94" s="141"/>
      <c r="B94" s="141"/>
      <c r="C94" s="640"/>
      <c r="D94" s="641"/>
      <c r="E94" s="663"/>
      <c r="F94" s="664"/>
      <c r="G94" s="664"/>
      <c r="H94" s="644"/>
      <c r="I94" s="644"/>
      <c r="J94" s="648"/>
      <c r="K94" s="601"/>
      <c r="M94" s="633"/>
    </row>
    <row r="95" spans="1:36" x14ac:dyDescent="0.2">
      <c r="A95" s="141"/>
      <c r="B95" s="141"/>
      <c r="C95" s="640"/>
      <c r="D95" s="641"/>
      <c r="E95" s="663"/>
      <c r="F95" s="664"/>
      <c r="G95" s="664"/>
      <c r="H95" s="644"/>
      <c r="I95" s="644"/>
      <c r="J95" s="648"/>
      <c r="K95" s="601"/>
      <c r="M95" s="633"/>
    </row>
    <row r="96" spans="1:36" x14ac:dyDescent="0.2">
      <c r="A96" s="141"/>
      <c r="B96" s="141"/>
      <c r="C96" s="640"/>
      <c r="D96" s="641"/>
      <c r="E96" s="663"/>
      <c r="F96" s="664"/>
      <c r="G96" s="664"/>
      <c r="H96" s="644"/>
      <c r="I96" s="644"/>
      <c r="J96" s="648"/>
      <c r="K96" s="601"/>
      <c r="M96" s="633"/>
    </row>
    <row r="97" spans="1:36" x14ac:dyDescent="0.2">
      <c r="A97" s="141"/>
      <c r="B97" s="141"/>
      <c r="C97" s="640"/>
      <c r="D97" s="641"/>
      <c r="E97" s="663"/>
      <c r="F97" s="664"/>
      <c r="G97" s="664"/>
      <c r="H97" s="644"/>
      <c r="I97" s="644"/>
      <c r="J97" s="648"/>
      <c r="K97" s="601"/>
      <c r="M97" s="633"/>
    </row>
    <row r="98" spans="1:36" x14ac:dyDescent="0.2">
      <c r="A98" s="141"/>
      <c r="B98" s="141"/>
      <c r="C98" s="640"/>
      <c r="D98" s="641"/>
      <c r="E98" s="663"/>
      <c r="F98" s="664"/>
      <c r="G98" s="664"/>
      <c r="H98" s="644"/>
      <c r="I98" s="644"/>
      <c r="J98" s="648"/>
      <c r="K98" s="601"/>
      <c r="M98" s="633"/>
    </row>
    <row r="99" spans="1:36" x14ac:dyDescent="0.2">
      <c r="A99" s="141"/>
      <c r="B99" s="141"/>
      <c r="C99" s="640"/>
      <c r="D99" s="641"/>
      <c r="E99" s="663"/>
      <c r="F99" s="664"/>
      <c r="G99" s="664"/>
      <c r="H99" s="644"/>
      <c r="I99" s="644"/>
      <c r="J99" s="648"/>
      <c r="K99" s="601"/>
      <c r="M99" s="633"/>
    </row>
    <row r="100" spans="1:36" x14ac:dyDescent="0.2">
      <c r="A100" s="141"/>
      <c r="B100" s="141"/>
      <c r="C100" s="640"/>
      <c r="D100" s="641"/>
      <c r="E100" s="663"/>
      <c r="F100" s="664"/>
      <c r="G100" s="664"/>
      <c r="H100" s="644"/>
      <c r="I100" s="644"/>
      <c r="J100" s="648"/>
      <c r="K100" s="601"/>
      <c r="M100" s="633"/>
    </row>
    <row r="101" spans="1:36" x14ac:dyDescent="0.2">
      <c r="A101" s="141"/>
      <c r="B101" s="141"/>
      <c r="C101" s="640"/>
      <c r="D101" s="641"/>
      <c r="E101" s="663"/>
      <c r="F101" s="664"/>
      <c r="G101" s="664"/>
      <c r="H101" s="644"/>
      <c r="I101" s="644"/>
      <c r="J101" s="648"/>
      <c r="K101" s="601"/>
      <c r="M101" s="633"/>
    </row>
    <row r="102" spans="1:36" x14ac:dyDescent="0.2">
      <c r="A102" s="141"/>
      <c r="B102" s="141"/>
      <c r="C102" s="640"/>
      <c r="D102" s="641"/>
      <c r="E102" s="663"/>
      <c r="F102" s="664"/>
      <c r="G102" s="664"/>
      <c r="H102" s="644"/>
      <c r="I102" s="644"/>
      <c r="J102" s="648"/>
      <c r="K102" s="601"/>
      <c r="M102" s="633"/>
    </row>
    <row r="103" spans="1:36" x14ac:dyDescent="0.2">
      <c r="A103" s="141"/>
      <c r="B103" s="141"/>
      <c r="C103" s="640"/>
      <c r="D103" s="641"/>
      <c r="E103" s="663"/>
      <c r="F103" s="664"/>
      <c r="G103" s="664"/>
      <c r="H103" s="644"/>
      <c r="I103" s="644"/>
      <c r="J103" s="648"/>
      <c r="K103" s="601"/>
      <c r="M103" s="633"/>
    </row>
    <row r="104" spans="1:36" x14ac:dyDescent="0.2">
      <c r="A104" s="141"/>
      <c r="B104" s="141"/>
      <c r="C104" s="640"/>
      <c r="D104" s="641"/>
      <c r="E104" s="663"/>
      <c r="F104" s="664"/>
      <c r="G104" s="664"/>
      <c r="H104" s="644"/>
      <c r="I104" s="644"/>
      <c r="J104" s="648"/>
      <c r="K104" s="601"/>
      <c r="M104" s="633"/>
    </row>
    <row r="105" spans="1:36" x14ac:dyDescent="0.2">
      <c r="A105" s="141"/>
      <c r="B105" s="141"/>
      <c r="C105" s="640"/>
      <c r="D105" s="641"/>
      <c r="E105" s="663"/>
      <c r="F105" s="664"/>
      <c r="G105" s="664"/>
      <c r="H105" s="644"/>
      <c r="I105" s="644"/>
      <c r="J105" s="648"/>
      <c r="K105" s="601"/>
      <c r="M105" s="633"/>
    </row>
    <row r="106" spans="1:36" x14ac:dyDescent="0.2">
      <c r="A106" s="141"/>
      <c r="B106" s="141"/>
      <c r="C106" s="640"/>
      <c r="D106" s="641"/>
      <c r="E106" s="663"/>
      <c r="F106" s="664"/>
      <c r="G106" s="664"/>
      <c r="H106" s="644"/>
      <c r="I106" s="644"/>
      <c r="J106" s="648"/>
      <c r="K106" s="601"/>
      <c r="M106" s="633"/>
    </row>
    <row r="107" spans="1:36" x14ac:dyDescent="0.2">
      <c r="A107" s="141"/>
      <c r="B107" s="141"/>
      <c r="C107" s="640"/>
      <c r="D107" s="641"/>
      <c r="E107" s="663"/>
      <c r="F107" s="664"/>
      <c r="G107" s="664"/>
      <c r="H107" s="644"/>
      <c r="I107" s="644"/>
      <c r="J107" s="648"/>
      <c r="K107" s="601"/>
      <c r="M107" s="633"/>
    </row>
    <row r="108" spans="1:36" x14ac:dyDescent="0.2">
      <c r="A108" s="141"/>
      <c r="B108" s="141"/>
      <c r="C108" s="640" t="s">
        <v>122</v>
      </c>
      <c r="D108" s="641"/>
      <c r="E108" s="642"/>
      <c r="F108" s="643"/>
      <c r="G108" s="643"/>
      <c r="H108" s="644"/>
      <c r="I108" s="647"/>
      <c r="J108" s="648"/>
      <c r="K108" s="646"/>
      <c r="L108" s="382"/>
      <c r="M108" s="633"/>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row>
    <row r="109" spans="1:36" x14ac:dyDescent="0.2">
      <c r="A109" s="141"/>
      <c r="B109" s="141"/>
      <c r="C109" s="640"/>
      <c r="D109" s="641"/>
      <c r="E109" s="663"/>
      <c r="F109" s="664"/>
      <c r="G109" s="664"/>
      <c r="H109" s="644"/>
      <c r="I109" s="644"/>
      <c r="J109" s="648"/>
      <c r="K109" s="601"/>
      <c r="M109" s="633"/>
    </row>
    <row r="110" spans="1:36" ht="25.5" x14ac:dyDescent="0.2">
      <c r="A110" s="661"/>
      <c r="B110" s="653"/>
      <c r="C110" s="431" t="s">
        <v>132</v>
      </c>
      <c r="D110" s="429" t="s">
        <v>112</v>
      </c>
      <c r="E110" s="430" t="s">
        <v>113</v>
      </c>
      <c r="F110" s="430" t="s">
        <v>114</v>
      </c>
      <c r="G110" s="430" t="s">
        <v>115</v>
      </c>
      <c r="H110" s="430" t="s">
        <v>128</v>
      </c>
      <c r="I110" s="430" t="s">
        <v>117</v>
      </c>
      <c r="J110" s="598" t="s">
        <v>133</v>
      </c>
      <c r="K110" s="601"/>
      <c r="M110" s="633"/>
    </row>
    <row r="111" spans="1:36" x14ac:dyDescent="0.2">
      <c r="A111" s="661"/>
      <c r="B111" s="653"/>
      <c r="C111" s="654" t="s">
        <v>134</v>
      </c>
      <c r="D111" s="655" t="s">
        <v>135</v>
      </c>
      <c r="E111" s="655" t="s">
        <v>122</v>
      </c>
      <c r="F111" s="655" t="s">
        <v>122</v>
      </c>
      <c r="G111" s="655" t="s">
        <v>122</v>
      </c>
      <c r="H111" s="662">
        <v>0</v>
      </c>
      <c r="I111" s="662">
        <v>0</v>
      </c>
      <c r="J111" s="638" t="s">
        <v>122</v>
      </c>
      <c r="K111" s="602"/>
    </row>
    <row r="112" spans="1:36" x14ac:dyDescent="0.2">
      <c r="A112" s="661"/>
      <c r="B112" s="653"/>
      <c r="C112" s="640"/>
      <c r="D112" s="641" t="s">
        <v>123</v>
      </c>
      <c r="E112" s="663"/>
      <c r="F112" s="664"/>
      <c r="G112" s="664"/>
      <c r="H112" s="644"/>
      <c r="I112" s="644"/>
      <c r="J112" s="648"/>
      <c r="K112" s="601"/>
    </row>
    <row r="113" spans="1:11" x14ac:dyDescent="0.2">
      <c r="A113" s="661"/>
      <c r="B113" s="653"/>
      <c r="C113" s="640" t="s">
        <v>122</v>
      </c>
      <c r="D113" s="641" t="s">
        <v>123</v>
      </c>
      <c r="E113" s="642"/>
      <c r="F113" s="643"/>
      <c r="G113" s="643"/>
      <c r="H113" s="644"/>
      <c r="I113" s="644"/>
      <c r="J113" s="645"/>
      <c r="K113" s="601"/>
    </row>
    <row r="114" spans="1:11" x14ac:dyDescent="0.2">
      <c r="A114" s="665"/>
      <c r="B114" s="666"/>
      <c r="C114" s="667" t="s">
        <v>122</v>
      </c>
      <c r="D114" s="667" t="s">
        <v>122</v>
      </c>
      <c r="E114" s="667" t="s">
        <v>122</v>
      </c>
      <c r="F114" s="667" t="s">
        <v>122</v>
      </c>
      <c r="G114" s="667" t="s">
        <v>122</v>
      </c>
      <c r="H114" s="667" t="s">
        <v>122</v>
      </c>
      <c r="I114" s="667" t="s">
        <v>122</v>
      </c>
      <c r="J114" s="668" t="s">
        <v>122</v>
      </c>
      <c r="K114" s="667"/>
    </row>
    <row r="115" spans="1:11" x14ac:dyDescent="0.2">
      <c r="A115" s="660"/>
      <c r="B115" s="660"/>
      <c r="C115" s="144" t="s">
        <v>4</v>
      </c>
      <c r="D115" s="145"/>
      <c r="E115" s="146" t="s">
        <v>726</v>
      </c>
      <c r="F115" s="667"/>
      <c r="G115" s="667"/>
      <c r="H115" s="667"/>
      <c r="I115" s="667"/>
      <c r="J115" s="669"/>
      <c r="K115" s="667"/>
    </row>
    <row r="116" spans="1:11" x14ac:dyDescent="0.2">
      <c r="A116" s="660"/>
      <c r="B116" s="660"/>
      <c r="C116" s="147" t="s">
        <v>5</v>
      </c>
      <c r="D116" s="670"/>
      <c r="E116" s="148" t="s">
        <v>727</v>
      </c>
      <c r="F116" s="667"/>
      <c r="G116" s="667"/>
      <c r="H116" s="667"/>
      <c r="I116" s="667"/>
      <c r="J116" s="668"/>
      <c r="K116" s="671"/>
    </row>
    <row r="117" spans="1:11" x14ac:dyDescent="0.2">
      <c r="A117" s="660"/>
      <c r="B117" s="660"/>
      <c r="C117" s="147" t="s">
        <v>6</v>
      </c>
      <c r="D117" s="672"/>
      <c r="E117" s="149">
        <v>1</v>
      </c>
      <c r="F117" s="673"/>
      <c r="G117" s="673"/>
      <c r="H117" s="673"/>
      <c r="I117" s="673"/>
      <c r="J117" s="674"/>
      <c r="K117" s="671"/>
    </row>
    <row r="118" spans="1:11" x14ac:dyDescent="0.2">
      <c r="A118" s="660"/>
      <c r="B118" s="660"/>
      <c r="C118" s="147" t="s">
        <v>7</v>
      </c>
      <c r="D118" s="670"/>
      <c r="E118" s="148" t="s">
        <v>707</v>
      </c>
      <c r="F118" s="667"/>
      <c r="G118" s="667"/>
      <c r="H118" s="667"/>
      <c r="I118" s="667"/>
      <c r="J118" s="674"/>
      <c r="K118" s="671"/>
    </row>
    <row r="119" spans="1:11" x14ac:dyDescent="0.2">
      <c r="A119" s="660"/>
      <c r="B119" s="660"/>
      <c r="C119" s="150" t="s">
        <v>8</v>
      </c>
      <c r="D119" s="151"/>
      <c r="E119" s="152" t="s">
        <v>728</v>
      </c>
      <c r="F119" s="667"/>
      <c r="G119" s="667"/>
      <c r="H119" s="667"/>
      <c r="I119" s="667"/>
      <c r="J119" s="675"/>
      <c r="K119" s="671"/>
    </row>
    <row r="120" spans="1:11" x14ac:dyDescent="0.2">
      <c r="A120" s="676"/>
      <c r="B120" s="676"/>
      <c r="C120" s="179"/>
      <c r="D120" s="179"/>
      <c r="E120" s="179"/>
      <c r="F120" s="179"/>
      <c r="G120" s="179"/>
      <c r="H120" s="179"/>
      <c r="I120" s="179"/>
      <c r="J120" s="141"/>
      <c r="K120" s="671"/>
    </row>
    <row r="121" spans="1:11" x14ac:dyDescent="0.2">
      <c r="A121" s="676"/>
      <c r="B121" s="676"/>
      <c r="C121" s="179"/>
      <c r="D121" s="179"/>
      <c r="E121" s="179"/>
      <c r="F121" s="179"/>
      <c r="G121" s="179"/>
      <c r="H121" s="179"/>
      <c r="I121" s="179"/>
      <c r="J121" s="141"/>
      <c r="K121" s="671"/>
    </row>
    <row r="122" spans="1:11" ht="18" x14ac:dyDescent="0.25">
      <c r="A122" s="676"/>
      <c r="B122" s="676"/>
      <c r="C122" s="677" t="s">
        <v>136</v>
      </c>
      <c r="D122" s="179"/>
      <c r="E122" s="179"/>
      <c r="F122" s="179"/>
      <c r="G122" s="179"/>
      <c r="H122" s="179"/>
      <c r="I122" s="179"/>
      <c r="J122" s="141"/>
      <c r="K122" s="678"/>
    </row>
    <row r="125" spans="1:11" x14ac:dyDescent="0.2">
      <c r="C125" t="s">
        <v>733</v>
      </c>
    </row>
  </sheetData>
  <dataValidations count="2">
    <dataValidation type="list" allowBlank="1" showInputMessage="1" showErrorMessage="1" sqref="G108 G5:G77">
      <formula1>Source_Types</formula1>
    </dataValidation>
    <dataValidation type="list" allowBlank="1" showInputMessage="1" showErrorMessage="1" sqref="J112:J113">
      <formula1>"Approved, Granted yet to be implemented, Other"</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4"/>
  <sheetViews>
    <sheetView zoomScale="80" zoomScaleNormal="80" workbookViewId="0">
      <pane xSplit="4" ySplit="2" topLeftCell="L27" activePane="bottomRight" state="frozen"/>
      <selection pane="topRight" activeCell="E1" sqref="E1"/>
      <selection pane="bottomLeft" activeCell="A3" sqref="A3"/>
      <selection pane="bottomRight" activeCell="N34" sqref="N34"/>
    </sheetView>
  </sheetViews>
  <sheetFormatPr defaultColWidth="8.88671875" defaultRowHeight="27" customHeight="1" x14ac:dyDescent="0.2"/>
  <cols>
    <col min="1" max="1" width="1.33203125" customWidth="1"/>
    <col min="2" max="2" width="7.88671875" customWidth="1"/>
    <col min="3" max="3" width="8.33203125" customWidth="1"/>
    <col min="4" max="4" width="53.33203125" bestFit="1" customWidth="1"/>
    <col min="5" max="5" width="21.33203125" customWidth="1"/>
    <col min="6" max="6" width="9.33203125" customWidth="1"/>
    <col min="7" max="7" width="8" bestFit="1" customWidth="1"/>
    <col min="8" max="8" width="15.88671875" customWidth="1"/>
    <col min="9" max="36" width="11.441406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37" ht="27" customHeight="1" thickBot="1" x14ac:dyDescent="0.25">
      <c r="A1" s="134"/>
      <c r="B1" s="157"/>
      <c r="C1" s="158" t="s">
        <v>137</v>
      </c>
      <c r="D1" s="159"/>
      <c r="E1" s="160"/>
      <c r="F1" s="161"/>
      <c r="G1" s="161"/>
      <c r="H1" s="162"/>
      <c r="I1" s="1057"/>
      <c r="J1" s="1058"/>
      <c r="K1" s="163"/>
      <c r="L1" s="164"/>
      <c r="M1" s="162"/>
      <c r="N1" s="161"/>
      <c r="O1" s="162"/>
      <c r="P1" s="163"/>
      <c r="Q1" s="163"/>
      <c r="R1" s="163"/>
      <c r="S1" s="163"/>
      <c r="T1" s="163"/>
      <c r="U1" s="163"/>
      <c r="V1" s="163"/>
      <c r="W1" s="163"/>
      <c r="X1" s="163"/>
      <c r="Y1" s="163"/>
      <c r="Z1" s="163"/>
      <c r="AA1" s="163"/>
      <c r="AB1" s="163"/>
      <c r="AC1" s="163"/>
      <c r="AD1" s="163"/>
      <c r="AE1" s="163"/>
      <c r="AF1" s="163"/>
      <c r="AG1" s="163"/>
      <c r="AH1" s="165"/>
      <c r="AI1" s="163"/>
      <c r="AJ1" s="163"/>
      <c r="AK1" s="163"/>
    </row>
    <row r="2" spans="1:37" ht="27" customHeight="1" thickBot="1" x14ac:dyDescent="0.25">
      <c r="A2" s="166"/>
      <c r="B2" s="167"/>
      <c r="C2" s="139" t="s">
        <v>111</v>
      </c>
      <c r="D2" s="140" t="s">
        <v>138</v>
      </c>
      <c r="E2" s="168" t="s">
        <v>112</v>
      </c>
      <c r="F2" s="140" t="s">
        <v>139</v>
      </c>
      <c r="G2" s="169" t="s">
        <v>140</v>
      </c>
      <c r="H2" s="170" t="str">
        <f>'TITLE PAGE'!D14</f>
        <v>2017-18</v>
      </c>
      <c r="I2" s="171" t="str">
        <f>'WRZ summary'!E5</f>
        <v>For info 2017-18</v>
      </c>
      <c r="J2" s="172" t="str">
        <f>'WRZ summary'!F5</f>
        <v>For info 2018-19</v>
      </c>
      <c r="K2" s="172" t="str">
        <f>'WRZ summary'!G5</f>
        <v>For info 2019-20</v>
      </c>
      <c r="L2" s="173" t="str">
        <f>'WRZ summary'!H5</f>
        <v>2020-21</v>
      </c>
      <c r="M2" s="173" t="str">
        <f>'WRZ summary'!I5</f>
        <v>2021-22</v>
      </c>
      <c r="N2" s="173" t="str">
        <f>'WRZ summary'!J5</f>
        <v>2022-23</v>
      </c>
      <c r="O2" s="173" t="str">
        <f>'WRZ summary'!K5</f>
        <v>2023-24</v>
      </c>
      <c r="P2" s="173" t="str">
        <f>'WRZ summary'!L5</f>
        <v>2024-25</v>
      </c>
      <c r="Q2" s="173" t="str">
        <f>'WRZ summary'!M5</f>
        <v>2025-26</v>
      </c>
      <c r="R2" s="173" t="str">
        <f>'WRZ summary'!N5</f>
        <v>2026-27</v>
      </c>
      <c r="S2" s="173" t="str">
        <f>'WRZ summary'!O5</f>
        <v>2027-28</v>
      </c>
      <c r="T2" s="173" t="str">
        <f>'WRZ summary'!P5</f>
        <v>2028-29</v>
      </c>
      <c r="U2" s="173" t="str">
        <f>'WRZ summary'!Q5</f>
        <v>2029-2030</v>
      </c>
      <c r="V2" s="173" t="str">
        <f>'WRZ summary'!R5</f>
        <v>2030-2031</v>
      </c>
      <c r="W2" s="173" t="str">
        <f>'WRZ summary'!S5</f>
        <v>2031-2032</v>
      </c>
      <c r="X2" s="173" t="str">
        <f>'WRZ summary'!T5</f>
        <v>2032-33</v>
      </c>
      <c r="Y2" s="173" t="str">
        <f>'WRZ summary'!U5</f>
        <v>2033-34</v>
      </c>
      <c r="Z2" s="173" t="str">
        <f>'WRZ summary'!V5</f>
        <v>2034-35</v>
      </c>
      <c r="AA2" s="173" t="str">
        <f>'WRZ summary'!W5</f>
        <v>2035-36</v>
      </c>
      <c r="AB2" s="173" t="str">
        <f>'WRZ summary'!X5</f>
        <v>2036-37</v>
      </c>
      <c r="AC2" s="173" t="str">
        <f>'WRZ summary'!Y5</f>
        <v>2037-38</v>
      </c>
      <c r="AD2" s="173" t="str">
        <f>'WRZ summary'!Z5</f>
        <v>2038-39</v>
      </c>
      <c r="AE2" s="173" t="str">
        <f>'WRZ summary'!AA5</f>
        <v>2039-40</v>
      </c>
      <c r="AF2" s="173" t="str">
        <f>'WRZ summary'!AB5</f>
        <v>2040-41</v>
      </c>
      <c r="AG2" s="173" t="str">
        <f>'WRZ summary'!AC5</f>
        <v>2041-42</v>
      </c>
      <c r="AH2" s="173" t="str">
        <f>'WRZ summary'!AD5</f>
        <v>2042-43</v>
      </c>
      <c r="AI2" s="173" t="str">
        <f>'WRZ summary'!AE5</f>
        <v>2043-44</v>
      </c>
      <c r="AJ2" s="174" t="str">
        <f>'WRZ summary'!AF5</f>
        <v>2044-45</v>
      </c>
      <c r="AK2" s="175"/>
    </row>
    <row r="3" spans="1:37" ht="27" customHeight="1" thickBot="1" x14ac:dyDescent="0.25">
      <c r="A3" s="176"/>
      <c r="B3" s="177"/>
      <c r="C3" s="414" t="s">
        <v>141</v>
      </c>
      <c r="D3" s="415" t="s">
        <v>142</v>
      </c>
      <c r="E3" s="416" t="s">
        <v>123</v>
      </c>
      <c r="F3" s="417" t="s">
        <v>75</v>
      </c>
      <c r="G3" s="417">
        <v>2</v>
      </c>
      <c r="H3" s="418"/>
      <c r="I3" s="353"/>
      <c r="J3" s="353"/>
      <c r="K3" s="419"/>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1"/>
      <c r="AK3" s="142"/>
    </row>
    <row r="4" spans="1:37" ht="27" customHeight="1" x14ac:dyDescent="0.2">
      <c r="A4" s="178"/>
      <c r="B4" s="1059" t="s">
        <v>143</v>
      </c>
      <c r="C4" s="381" t="s">
        <v>144</v>
      </c>
      <c r="D4" s="422" t="s">
        <v>145</v>
      </c>
      <c r="E4" s="423" t="s">
        <v>146</v>
      </c>
      <c r="F4" s="330" t="s">
        <v>75</v>
      </c>
      <c r="G4" s="330">
        <v>2</v>
      </c>
      <c r="H4" s="299">
        <f t="shared" ref="H4:AJ4" si="0">SUM(H5:H6)</f>
        <v>0</v>
      </c>
      <c r="I4" s="353">
        <f t="shared" si="0"/>
        <v>0</v>
      </c>
      <c r="J4" s="353">
        <f t="shared" si="0"/>
        <v>0</v>
      </c>
      <c r="K4" s="353">
        <f t="shared" si="0"/>
        <v>0</v>
      </c>
      <c r="L4" s="345">
        <f t="shared" si="0"/>
        <v>0</v>
      </c>
      <c r="M4" s="345">
        <f t="shared" si="0"/>
        <v>0</v>
      </c>
      <c r="N4" s="345">
        <f t="shared" si="0"/>
        <v>0</v>
      </c>
      <c r="O4" s="345">
        <f t="shared" si="0"/>
        <v>0</v>
      </c>
      <c r="P4" s="345">
        <f t="shared" si="0"/>
        <v>0</v>
      </c>
      <c r="Q4" s="345">
        <f t="shared" si="0"/>
        <v>0</v>
      </c>
      <c r="R4" s="345">
        <f t="shared" si="0"/>
        <v>0</v>
      </c>
      <c r="S4" s="345">
        <f t="shared" si="0"/>
        <v>0</v>
      </c>
      <c r="T4" s="345">
        <f t="shared" si="0"/>
        <v>0</v>
      </c>
      <c r="U4" s="345">
        <f t="shared" si="0"/>
        <v>0</v>
      </c>
      <c r="V4" s="345">
        <f t="shared" si="0"/>
        <v>0</v>
      </c>
      <c r="W4" s="345">
        <f t="shared" si="0"/>
        <v>0</v>
      </c>
      <c r="X4" s="345">
        <f t="shared" si="0"/>
        <v>0</v>
      </c>
      <c r="Y4" s="345">
        <f t="shared" si="0"/>
        <v>0</v>
      </c>
      <c r="Z4" s="345">
        <f t="shared" si="0"/>
        <v>0</v>
      </c>
      <c r="AA4" s="345">
        <f t="shared" si="0"/>
        <v>0</v>
      </c>
      <c r="AB4" s="345">
        <f t="shared" si="0"/>
        <v>0</v>
      </c>
      <c r="AC4" s="345">
        <f t="shared" si="0"/>
        <v>0</v>
      </c>
      <c r="AD4" s="345">
        <f t="shared" si="0"/>
        <v>0</v>
      </c>
      <c r="AE4" s="345">
        <f t="shared" si="0"/>
        <v>0</v>
      </c>
      <c r="AF4" s="345">
        <f t="shared" si="0"/>
        <v>0</v>
      </c>
      <c r="AG4" s="345">
        <f t="shared" si="0"/>
        <v>0</v>
      </c>
      <c r="AH4" s="345">
        <f t="shared" si="0"/>
        <v>0</v>
      </c>
      <c r="AI4" s="345">
        <f t="shared" si="0"/>
        <v>0</v>
      </c>
      <c r="AJ4" s="345">
        <f t="shared" si="0"/>
        <v>0</v>
      </c>
      <c r="AK4" s="142"/>
    </row>
    <row r="5" spans="1:37" ht="27" customHeight="1" x14ac:dyDescent="0.2">
      <c r="A5" s="179"/>
      <c r="B5" s="1059"/>
      <c r="C5" s="375" t="s">
        <v>147</v>
      </c>
      <c r="D5" s="407" t="s">
        <v>148</v>
      </c>
      <c r="E5" s="364" t="s">
        <v>123</v>
      </c>
      <c r="F5" s="365" t="s">
        <v>75</v>
      </c>
      <c r="G5" s="377">
        <v>2</v>
      </c>
      <c r="H5" s="339"/>
      <c r="I5" s="278"/>
      <c r="J5" s="278"/>
      <c r="K5" s="278"/>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424"/>
      <c r="AK5" s="142"/>
    </row>
    <row r="6" spans="1:37" ht="27" customHeight="1" x14ac:dyDescent="0.2">
      <c r="A6" s="180"/>
      <c r="B6" s="1059"/>
      <c r="C6" s="425" t="s">
        <v>122</v>
      </c>
      <c r="D6" s="356" t="s">
        <v>122</v>
      </c>
      <c r="E6" s="379" t="s">
        <v>122</v>
      </c>
      <c r="F6" s="356" t="s">
        <v>122</v>
      </c>
      <c r="G6" s="356">
        <v>2</v>
      </c>
      <c r="H6" s="339"/>
      <c r="I6" s="278" t="s">
        <v>122</v>
      </c>
      <c r="J6" s="278" t="s">
        <v>122</v>
      </c>
      <c r="K6" s="278" t="s">
        <v>122</v>
      </c>
      <c r="L6" s="380"/>
      <c r="M6" s="380" t="s">
        <v>122</v>
      </c>
      <c r="N6" s="380" t="s">
        <v>122</v>
      </c>
      <c r="O6" s="380" t="s">
        <v>122</v>
      </c>
      <c r="P6" s="380" t="s">
        <v>122</v>
      </c>
      <c r="Q6" s="380" t="s">
        <v>122</v>
      </c>
      <c r="R6" s="380" t="s">
        <v>122</v>
      </c>
      <c r="S6" s="380" t="s">
        <v>122</v>
      </c>
      <c r="T6" s="380" t="s">
        <v>122</v>
      </c>
      <c r="U6" s="380" t="s">
        <v>122</v>
      </c>
      <c r="V6" s="380" t="s">
        <v>122</v>
      </c>
      <c r="W6" s="380" t="s">
        <v>122</v>
      </c>
      <c r="X6" s="380" t="s">
        <v>122</v>
      </c>
      <c r="Y6" s="380" t="s">
        <v>122</v>
      </c>
      <c r="Z6" s="380" t="s">
        <v>122</v>
      </c>
      <c r="AA6" s="380" t="s">
        <v>122</v>
      </c>
      <c r="AB6" s="380" t="s">
        <v>122</v>
      </c>
      <c r="AC6" s="380" t="s">
        <v>122</v>
      </c>
      <c r="AD6" s="380" t="s">
        <v>122</v>
      </c>
      <c r="AE6" s="380" t="s">
        <v>122</v>
      </c>
      <c r="AF6" s="380" t="s">
        <v>122</v>
      </c>
      <c r="AG6" s="380" t="s">
        <v>122</v>
      </c>
      <c r="AH6" s="380" t="s">
        <v>122</v>
      </c>
      <c r="AI6" s="380" t="s">
        <v>122</v>
      </c>
      <c r="AJ6" s="426" t="s">
        <v>122</v>
      </c>
      <c r="AK6" s="142"/>
    </row>
    <row r="7" spans="1:37" ht="27" customHeight="1" x14ac:dyDescent="0.2">
      <c r="A7" s="178"/>
      <c r="B7" s="1059"/>
      <c r="C7" s="373" t="s">
        <v>149</v>
      </c>
      <c r="D7" s="329" t="s">
        <v>150</v>
      </c>
      <c r="E7" s="374" t="s">
        <v>151</v>
      </c>
      <c r="F7" s="271" t="s">
        <v>75</v>
      </c>
      <c r="G7" s="271">
        <v>2</v>
      </c>
      <c r="H7" s="299">
        <f t="shared" ref="H7:AJ7" si="1">SUM(H8:H18)</f>
        <v>16.269999999999996</v>
      </c>
      <c r="I7" s="278">
        <f t="shared" si="1"/>
        <v>16.269999999999996</v>
      </c>
      <c r="J7" s="278">
        <f t="shared" si="1"/>
        <v>16.269999999999996</v>
      </c>
      <c r="K7" s="278">
        <f t="shared" si="1"/>
        <v>16.269999999999996</v>
      </c>
      <c r="L7" s="345">
        <f t="shared" si="1"/>
        <v>16.269999999999996</v>
      </c>
      <c r="M7" s="345">
        <f t="shared" si="1"/>
        <v>16.269999999999996</v>
      </c>
      <c r="N7" s="345">
        <f t="shared" si="1"/>
        <v>16.269999999999996</v>
      </c>
      <c r="O7" s="345">
        <f t="shared" si="1"/>
        <v>16.269999999999996</v>
      </c>
      <c r="P7" s="345">
        <f t="shared" si="1"/>
        <v>16.269999999999996</v>
      </c>
      <c r="Q7" s="345">
        <f t="shared" si="1"/>
        <v>9.2999999999999989</v>
      </c>
      <c r="R7" s="345">
        <f t="shared" si="1"/>
        <v>9.2999999999999989</v>
      </c>
      <c r="S7" s="345">
        <f t="shared" si="1"/>
        <v>9.2999999999999989</v>
      </c>
      <c r="T7" s="345">
        <f t="shared" si="1"/>
        <v>9.2999999999999989</v>
      </c>
      <c r="U7" s="345">
        <f t="shared" si="1"/>
        <v>9.2999999999999989</v>
      </c>
      <c r="V7" s="345">
        <f t="shared" si="1"/>
        <v>9.2999999999999989</v>
      </c>
      <c r="W7" s="345">
        <f t="shared" si="1"/>
        <v>9.2999999999999989</v>
      </c>
      <c r="X7" s="345">
        <f t="shared" si="1"/>
        <v>9.2999999999999989</v>
      </c>
      <c r="Y7" s="345">
        <f t="shared" si="1"/>
        <v>9.2999999999999989</v>
      </c>
      <c r="Z7" s="345">
        <f t="shared" si="1"/>
        <v>9.2999999999999989</v>
      </c>
      <c r="AA7" s="345">
        <f t="shared" si="1"/>
        <v>9.2999999999999989</v>
      </c>
      <c r="AB7" s="345">
        <f t="shared" si="1"/>
        <v>9.2999999999999989</v>
      </c>
      <c r="AC7" s="345">
        <f t="shared" si="1"/>
        <v>9.2999999999999989</v>
      </c>
      <c r="AD7" s="345">
        <f t="shared" si="1"/>
        <v>9.2999999999999989</v>
      </c>
      <c r="AE7" s="345">
        <f t="shared" si="1"/>
        <v>9.2999999999999989</v>
      </c>
      <c r="AF7" s="345">
        <f t="shared" si="1"/>
        <v>9.2999999999999989</v>
      </c>
      <c r="AG7" s="345">
        <f t="shared" si="1"/>
        <v>9.2999999999999989</v>
      </c>
      <c r="AH7" s="345">
        <f t="shared" si="1"/>
        <v>9.2999999999999989</v>
      </c>
      <c r="AI7" s="345">
        <f t="shared" si="1"/>
        <v>9.2999999999999989</v>
      </c>
      <c r="AJ7" s="345">
        <f t="shared" si="1"/>
        <v>9.2999999999999989</v>
      </c>
      <c r="AK7" s="142"/>
    </row>
    <row r="8" spans="1:37" ht="27" customHeight="1" x14ac:dyDescent="0.2">
      <c r="A8" s="179"/>
      <c r="B8" s="1059"/>
      <c r="C8" s="375" t="s">
        <v>152</v>
      </c>
      <c r="D8" s="376" t="s">
        <v>734</v>
      </c>
      <c r="E8" s="364" t="s">
        <v>123</v>
      </c>
      <c r="F8" s="365" t="s">
        <v>75</v>
      </c>
      <c r="G8" s="377">
        <v>2</v>
      </c>
      <c r="H8" s="339">
        <v>11.37</v>
      </c>
      <c r="I8" s="278">
        <v>11.37</v>
      </c>
      <c r="J8" s="278">
        <v>11.37</v>
      </c>
      <c r="K8" s="278">
        <v>11.37</v>
      </c>
      <c r="L8" s="279">
        <v>11.37</v>
      </c>
      <c r="M8" s="279">
        <v>11.37</v>
      </c>
      <c r="N8" s="279">
        <v>11.37</v>
      </c>
      <c r="O8" s="279">
        <v>11.37</v>
      </c>
      <c r="P8" s="279">
        <v>11.37</v>
      </c>
      <c r="Q8" s="279">
        <v>4.4000000000000004</v>
      </c>
      <c r="R8" s="279">
        <v>4.4000000000000004</v>
      </c>
      <c r="S8" s="279">
        <v>4.4000000000000004</v>
      </c>
      <c r="T8" s="279">
        <v>4.4000000000000004</v>
      </c>
      <c r="U8" s="279">
        <v>4.4000000000000004</v>
      </c>
      <c r="V8" s="279">
        <v>4.4000000000000004</v>
      </c>
      <c r="W8" s="279">
        <v>4.4000000000000004</v>
      </c>
      <c r="X8" s="279">
        <v>4.4000000000000004</v>
      </c>
      <c r="Y8" s="279">
        <v>4.4000000000000004</v>
      </c>
      <c r="Z8" s="279">
        <v>4.4000000000000004</v>
      </c>
      <c r="AA8" s="279">
        <v>4.4000000000000004</v>
      </c>
      <c r="AB8" s="279">
        <v>4.4000000000000004</v>
      </c>
      <c r="AC8" s="279">
        <v>4.4000000000000004</v>
      </c>
      <c r="AD8" s="279">
        <v>4.4000000000000004</v>
      </c>
      <c r="AE8" s="279">
        <v>4.4000000000000004</v>
      </c>
      <c r="AF8" s="279">
        <v>4.4000000000000004</v>
      </c>
      <c r="AG8" s="279">
        <v>4.4000000000000004</v>
      </c>
      <c r="AH8" s="279">
        <v>4.4000000000000004</v>
      </c>
      <c r="AI8" s="279">
        <v>4.4000000000000004</v>
      </c>
      <c r="AJ8" s="424">
        <v>4.4000000000000004</v>
      </c>
      <c r="AK8" s="142"/>
    </row>
    <row r="9" spans="1:37" ht="27" customHeight="1" x14ac:dyDescent="0.2">
      <c r="A9" s="179"/>
      <c r="B9" s="1059"/>
      <c r="C9" s="375"/>
      <c r="D9" s="376" t="s">
        <v>735</v>
      </c>
      <c r="E9" s="439" t="s">
        <v>123</v>
      </c>
      <c r="F9" s="377" t="s">
        <v>75</v>
      </c>
      <c r="G9" s="377">
        <v>2</v>
      </c>
      <c r="H9" s="339">
        <v>0.04</v>
      </c>
      <c r="I9" s="278">
        <v>0.04</v>
      </c>
      <c r="J9" s="278">
        <v>0.04</v>
      </c>
      <c r="K9" s="278">
        <v>0.04</v>
      </c>
      <c r="L9" s="279">
        <v>0.04</v>
      </c>
      <c r="M9" s="279">
        <v>0.04</v>
      </c>
      <c r="N9" s="279">
        <v>0.04</v>
      </c>
      <c r="O9" s="279">
        <v>0.04</v>
      </c>
      <c r="P9" s="279">
        <v>0.04</v>
      </c>
      <c r="Q9" s="279">
        <v>0.04</v>
      </c>
      <c r="R9" s="279">
        <v>0.04</v>
      </c>
      <c r="S9" s="279">
        <v>0.04</v>
      </c>
      <c r="T9" s="279">
        <v>0.04</v>
      </c>
      <c r="U9" s="279">
        <v>0.04</v>
      </c>
      <c r="V9" s="279">
        <v>0.04</v>
      </c>
      <c r="W9" s="279">
        <v>0.04</v>
      </c>
      <c r="X9" s="279">
        <v>0.04</v>
      </c>
      <c r="Y9" s="279">
        <v>0.04</v>
      </c>
      <c r="Z9" s="279">
        <v>0.04</v>
      </c>
      <c r="AA9" s="279">
        <v>0.04</v>
      </c>
      <c r="AB9" s="279">
        <v>0.04</v>
      </c>
      <c r="AC9" s="279">
        <v>0.04</v>
      </c>
      <c r="AD9" s="279">
        <v>0.04</v>
      </c>
      <c r="AE9" s="279">
        <v>0.04</v>
      </c>
      <c r="AF9" s="279">
        <v>0.04</v>
      </c>
      <c r="AG9" s="279">
        <v>0.04</v>
      </c>
      <c r="AH9" s="279">
        <v>0.04</v>
      </c>
      <c r="AI9" s="279">
        <v>0.04</v>
      </c>
      <c r="AJ9" s="424">
        <v>0.04</v>
      </c>
      <c r="AK9" s="142"/>
    </row>
    <row r="10" spans="1:37" ht="27" customHeight="1" x14ac:dyDescent="0.2">
      <c r="A10" s="179"/>
      <c r="B10" s="1059"/>
      <c r="C10" s="375"/>
      <c r="D10" s="376" t="s">
        <v>736</v>
      </c>
      <c r="E10" s="439" t="s">
        <v>123</v>
      </c>
      <c r="F10" s="377" t="s">
        <v>75</v>
      </c>
      <c r="G10" s="377">
        <v>2</v>
      </c>
      <c r="H10" s="339">
        <v>0.28999999999999998</v>
      </c>
      <c r="I10" s="278">
        <v>0.28999999999999998</v>
      </c>
      <c r="J10" s="278">
        <v>0.28999999999999998</v>
      </c>
      <c r="K10" s="278">
        <v>0.28999999999999998</v>
      </c>
      <c r="L10" s="279">
        <v>0.28999999999999998</v>
      </c>
      <c r="M10" s="279">
        <v>0.28999999999999998</v>
      </c>
      <c r="N10" s="279">
        <v>0.28999999999999998</v>
      </c>
      <c r="O10" s="279">
        <v>0.28999999999999998</v>
      </c>
      <c r="P10" s="279">
        <v>0.28999999999999998</v>
      </c>
      <c r="Q10" s="279">
        <v>0.28999999999999998</v>
      </c>
      <c r="R10" s="279">
        <v>0.28999999999999998</v>
      </c>
      <c r="S10" s="279">
        <v>0.28999999999999998</v>
      </c>
      <c r="T10" s="279">
        <v>0.28999999999999998</v>
      </c>
      <c r="U10" s="279">
        <v>0.28999999999999998</v>
      </c>
      <c r="V10" s="279">
        <v>0.28999999999999998</v>
      </c>
      <c r="W10" s="279">
        <v>0.28999999999999998</v>
      </c>
      <c r="X10" s="279">
        <v>0.28999999999999998</v>
      </c>
      <c r="Y10" s="279">
        <v>0.28999999999999998</v>
      </c>
      <c r="Z10" s="279">
        <v>0.28999999999999998</v>
      </c>
      <c r="AA10" s="279">
        <v>0.28999999999999998</v>
      </c>
      <c r="AB10" s="279">
        <v>0.28999999999999998</v>
      </c>
      <c r="AC10" s="279">
        <v>0.28999999999999998</v>
      </c>
      <c r="AD10" s="279">
        <v>0.28999999999999998</v>
      </c>
      <c r="AE10" s="279">
        <v>0.28999999999999998</v>
      </c>
      <c r="AF10" s="279">
        <v>0.28999999999999998</v>
      </c>
      <c r="AG10" s="279">
        <v>0.28999999999999998</v>
      </c>
      <c r="AH10" s="279">
        <v>0.28999999999999998</v>
      </c>
      <c r="AI10" s="279">
        <v>0.28999999999999998</v>
      </c>
      <c r="AJ10" s="424">
        <v>0.28999999999999998</v>
      </c>
      <c r="AK10" s="142"/>
    </row>
    <row r="11" spans="1:37" ht="27" customHeight="1" x14ac:dyDescent="0.2">
      <c r="A11" s="179"/>
      <c r="B11" s="1059"/>
      <c r="C11" s="375"/>
      <c r="D11" s="376" t="s">
        <v>737</v>
      </c>
      <c r="E11" s="439" t="s">
        <v>123</v>
      </c>
      <c r="F11" s="377" t="s">
        <v>75</v>
      </c>
      <c r="G11" s="377">
        <v>2</v>
      </c>
      <c r="H11" s="339">
        <v>0.01</v>
      </c>
      <c r="I11" s="278">
        <v>0.01</v>
      </c>
      <c r="J11" s="278">
        <v>0.01</v>
      </c>
      <c r="K11" s="278">
        <v>0.01</v>
      </c>
      <c r="L11" s="279">
        <v>0.01</v>
      </c>
      <c r="M11" s="279">
        <v>0.01</v>
      </c>
      <c r="N11" s="279">
        <v>0.01</v>
      </c>
      <c r="O11" s="279">
        <v>0.01</v>
      </c>
      <c r="P11" s="279">
        <v>0.01</v>
      </c>
      <c r="Q11" s="279">
        <v>0.01</v>
      </c>
      <c r="R11" s="279">
        <v>0.01</v>
      </c>
      <c r="S11" s="279">
        <v>0.01</v>
      </c>
      <c r="T11" s="279">
        <v>0.01</v>
      </c>
      <c r="U11" s="279">
        <v>0.01</v>
      </c>
      <c r="V11" s="279">
        <v>0.01</v>
      </c>
      <c r="W11" s="279">
        <v>0.01</v>
      </c>
      <c r="X11" s="279">
        <v>0.01</v>
      </c>
      <c r="Y11" s="279">
        <v>0.01</v>
      </c>
      <c r="Z11" s="279">
        <v>0.01</v>
      </c>
      <c r="AA11" s="279">
        <v>0.01</v>
      </c>
      <c r="AB11" s="279">
        <v>0.01</v>
      </c>
      <c r="AC11" s="279">
        <v>0.01</v>
      </c>
      <c r="AD11" s="279">
        <v>0.01</v>
      </c>
      <c r="AE11" s="279">
        <v>0.01</v>
      </c>
      <c r="AF11" s="279">
        <v>0.01</v>
      </c>
      <c r="AG11" s="279">
        <v>0.01</v>
      </c>
      <c r="AH11" s="279">
        <v>0.01</v>
      </c>
      <c r="AI11" s="279">
        <v>0.01</v>
      </c>
      <c r="AJ11" s="424">
        <v>0.01</v>
      </c>
      <c r="AK11" s="142"/>
    </row>
    <row r="12" spans="1:37" ht="27" customHeight="1" x14ac:dyDescent="0.2">
      <c r="A12" s="179"/>
      <c r="B12" s="1059"/>
      <c r="C12" s="375"/>
      <c r="D12" s="376" t="s">
        <v>738</v>
      </c>
      <c r="E12" s="439" t="s">
        <v>123</v>
      </c>
      <c r="F12" s="377" t="s">
        <v>75</v>
      </c>
      <c r="G12" s="377">
        <v>2</v>
      </c>
      <c r="H12" s="339">
        <v>0.04</v>
      </c>
      <c r="I12" s="278">
        <v>0.04</v>
      </c>
      <c r="J12" s="278">
        <v>0.04</v>
      </c>
      <c r="K12" s="278">
        <v>0.04</v>
      </c>
      <c r="L12" s="279">
        <v>0.04</v>
      </c>
      <c r="M12" s="279">
        <v>0.04</v>
      </c>
      <c r="N12" s="279">
        <v>0.04</v>
      </c>
      <c r="O12" s="279">
        <v>0.04</v>
      </c>
      <c r="P12" s="279">
        <v>0.04</v>
      </c>
      <c r="Q12" s="279">
        <v>0.04</v>
      </c>
      <c r="R12" s="279">
        <v>0.04</v>
      </c>
      <c r="S12" s="279">
        <v>0.04</v>
      </c>
      <c r="T12" s="279">
        <v>0.04</v>
      </c>
      <c r="U12" s="279">
        <v>0.04</v>
      </c>
      <c r="V12" s="279">
        <v>0.04</v>
      </c>
      <c r="W12" s="279">
        <v>0.04</v>
      </c>
      <c r="X12" s="279">
        <v>0.04</v>
      </c>
      <c r="Y12" s="279">
        <v>0.04</v>
      </c>
      <c r="Z12" s="279">
        <v>0.04</v>
      </c>
      <c r="AA12" s="279">
        <v>0.04</v>
      </c>
      <c r="AB12" s="279">
        <v>0.04</v>
      </c>
      <c r="AC12" s="279">
        <v>0.04</v>
      </c>
      <c r="AD12" s="279">
        <v>0.04</v>
      </c>
      <c r="AE12" s="279">
        <v>0.04</v>
      </c>
      <c r="AF12" s="279">
        <v>0.04</v>
      </c>
      <c r="AG12" s="279">
        <v>0.04</v>
      </c>
      <c r="AH12" s="279">
        <v>0.04</v>
      </c>
      <c r="AI12" s="279">
        <v>0.04</v>
      </c>
      <c r="AJ12" s="424">
        <v>0.04</v>
      </c>
      <c r="AK12" s="142"/>
    </row>
    <row r="13" spans="1:37" ht="27" customHeight="1" x14ac:dyDescent="0.2">
      <c r="A13" s="179"/>
      <c r="B13" s="1059"/>
      <c r="C13" s="375"/>
      <c r="D13" s="376" t="s">
        <v>739</v>
      </c>
      <c r="E13" s="439" t="s">
        <v>123</v>
      </c>
      <c r="F13" s="377" t="s">
        <v>75</v>
      </c>
      <c r="G13" s="377">
        <v>2</v>
      </c>
      <c r="H13" s="339">
        <v>0.18</v>
      </c>
      <c r="I13" s="278">
        <v>0.18</v>
      </c>
      <c r="J13" s="278">
        <v>0.18</v>
      </c>
      <c r="K13" s="278">
        <v>0.18</v>
      </c>
      <c r="L13" s="279">
        <v>0.18</v>
      </c>
      <c r="M13" s="279">
        <v>0.18</v>
      </c>
      <c r="N13" s="279">
        <v>0.18</v>
      </c>
      <c r="O13" s="279">
        <v>0.18</v>
      </c>
      <c r="P13" s="279">
        <v>0.18</v>
      </c>
      <c r="Q13" s="279">
        <v>0.18</v>
      </c>
      <c r="R13" s="279">
        <v>0.18</v>
      </c>
      <c r="S13" s="279">
        <v>0.18</v>
      </c>
      <c r="T13" s="279">
        <v>0.18</v>
      </c>
      <c r="U13" s="279">
        <v>0.18</v>
      </c>
      <c r="V13" s="279">
        <v>0.18</v>
      </c>
      <c r="W13" s="279">
        <v>0.18</v>
      </c>
      <c r="X13" s="279">
        <v>0.18</v>
      </c>
      <c r="Y13" s="279">
        <v>0.18</v>
      </c>
      <c r="Z13" s="279">
        <v>0.18</v>
      </c>
      <c r="AA13" s="279">
        <v>0.18</v>
      </c>
      <c r="AB13" s="279">
        <v>0.18</v>
      </c>
      <c r="AC13" s="279">
        <v>0.18</v>
      </c>
      <c r="AD13" s="279">
        <v>0.18</v>
      </c>
      <c r="AE13" s="279">
        <v>0.18</v>
      </c>
      <c r="AF13" s="279">
        <v>0.18</v>
      </c>
      <c r="AG13" s="279">
        <v>0.18</v>
      </c>
      <c r="AH13" s="279">
        <v>0.18</v>
      </c>
      <c r="AI13" s="279">
        <v>0.18</v>
      </c>
      <c r="AJ13" s="424">
        <v>0.18</v>
      </c>
      <c r="AK13" s="142"/>
    </row>
    <row r="14" spans="1:37" ht="27" customHeight="1" x14ac:dyDescent="0.2">
      <c r="A14" s="179"/>
      <c r="B14" s="1059"/>
      <c r="C14" s="375"/>
      <c r="D14" s="376" t="s">
        <v>740</v>
      </c>
      <c r="E14" s="439" t="s">
        <v>123</v>
      </c>
      <c r="F14" s="377" t="s">
        <v>75</v>
      </c>
      <c r="G14" s="377">
        <v>2</v>
      </c>
      <c r="H14" s="339">
        <v>2.74</v>
      </c>
      <c r="I14" s="278">
        <v>2.74</v>
      </c>
      <c r="J14" s="278">
        <v>2.74</v>
      </c>
      <c r="K14" s="278">
        <v>2.74</v>
      </c>
      <c r="L14" s="279">
        <v>2.74</v>
      </c>
      <c r="M14" s="279">
        <v>2.74</v>
      </c>
      <c r="N14" s="279">
        <v>2.74</v>
      </c>
      <c r="O14" s="279">
        <v>2.74</v>
      </c>
      <c r="P14" s="279">
        <v>2.74</v>
      </c>
      <c r="Q14" s="279">
        <v>2.74</v>
      </c>
      <c r="R14" s="279">
        <v>2.74</v>
      </c>
      <c r="S14" s="279">
        <v>2.74</v>
      </c>
      <c r="T14" s="279">
        <v>2.74</v>
      </c>
      <c r="U14" s="279">
        <v>2.74</v>
      </c>
      <c r="V14" s="279">
        <v>2.74</v>
      </c>
      <c r="W14" s="279">
        <v>2.74</v>
      </c>
      <c r="X14" s="279">
        <v>2.74</v>
      </c>
      <c r="Y14" s="279">
        <v>2.74</v>
      </c>
      <c r="Z14" s="279">
        <v>2.74</v>
      </c>
      <c r="AA14" s="279">
        <v>2.74</v>
      </c>
      <c r="AB14" s="279">
        <v>2.74</v>
      </c>
      <c r="AC14" s="279">
        <v>2.74</v>
      </c>
      <c r="AD14" s="279">
        <v>2.74</v>
      </c>
      <c r="AE14" s="279">
        <v>2.74</v>
      </c>
      <c r="AF14" s="279">
        <v>2.74</v>
      </c>
      <c r="AG14" s="279">
        <v>2.74</v>
      </c>
      <c r="AH14" s="279">
        <v>2.74</v>
      </c>
      <c r="AI14" s="279">
        <v>2.74</v>
      </c>
      <c r="AJ14" s="424">
        <v>2.74</v>
      </c>
      <c r="AK14" s="142"/>
    </row>
    <row r="15" spans="1:37" ht="27" customHeight="1" x14ac:dyDescent="0.2">
      <c r="A15" s="179"/>
      <c r="B15" s="1059"/>
      <c r="C15" s="375"/>
      <c r="D15" s="376" t="s">
        <v>741</v>
      </c>
      <c r="E15" s="439" t="s">
        <v>123</v>
      </c>
      <c r="F15" s="377" t="s">
        <v>75</v>
      </c>
      <c r="G15" s="377">
        <v>2</v>
      </c>
      <c r="H15" s="339">
        <v>0.04</v>
      </c>
      <c r="I15" s="278">
        <v>0.04</v>
      </c>
      <c r="J15" s="278">
        <v>0.04</v>
      </c>
      <c r="K15" s="278">
        <v>0.04</v>
      </c>
      <c r="L15" s="279">
        <v>0.04</v>
      </c>
      <c r="M15" s="279">
        <v>0.04</v>
      </c>
      <c r="N15" s="279">
        <v>0.04</v>
      </c>
      <c r="O15" s="279">
        <v>0.04</v>
      </c>
      <c r="P15" s="279">
        <v>0.04</v>
      </c>
      <c r="Q15" s="279">
        <v>0.04</v>
      </c>
      <c r="R15" s="279">
        <v>0.04</v>
      </c>
      <c r="S15" s="279">
        <v>0.04</v>
      </c>
      <c r="T15" s="279">
        <v>0.04</v>
      </c>
      <c r="U15" s="279">
        <v>0.04</v>
      </c>
      <c r="V15" s="279">
        <v>0.04</v>
      </c>
      <c r="W15" s="279">
        <v>0.04</v>
      </c>
      <c r="X15" s="279">
        <v>0.04</v>
      </c>
      <c r="Y15" s="279">
        <v>0.04</v>
      </c>
      <c r="Z15" s="279">
        <v>0.04</v>
      </c>
      <c r="AA15" s="279">
        <v>0.04</v>
      </c>
      <c r="AB15" s="279">
        <v>0.04</v>
      </c>
      <c r="AC15" s="279">
        <v>0.04</v>
      </c>
      <c r="AD15" s="279">
        <v>0.04</v>
      </c>
      <c r="AE15" s="279">
        <v>0.04</v>
      </c>
      <c r="AF15" s="279">
        <v>0.04</v>
      </c>
      <c r="AG15" s="279">
        <v>0.04</v>
      </c>
      <c r="AH15" s="279">
        <v>0.04</v>
      </c>
      <c r="AI15" s="279">
        <v>0.04</v>
      </c>
      <c r="AJ15" s="424">
        <v>0.04</v>
      </c>
      <c r="AK15" s="142"/>
    </row>
    <row r="16" spans="1:37" ht="27" customHeight="1" x14ac:dyDescent="0.2">
      <c r="A16" s="179"/>
      <c r="B16" s="1059"/>
      <c r="C16" s="375"/>
      <c r="D16" s="376" t="s">
        <v>742</v>
      </c>
      <c r="E16" s="439" t="s">
        <v>123</v>
      </c>
      <c r="F16" s="377" t="s">
        <v>75</v>
      </c>
      <c r="G16" s="377">
        <v>2</v>
      </c>
      <c r="H16" s="339">
        <v>0.28999999999999998</v>
      </c>
      <c r="I16" s="278">
        <v>0.28999999999999998</v>
      </c>
      <c r="J16" s="278">
        <v>0.28999999999999998</v>
      </c>
      <c r="K16" s="278">
        <v>0.28999999999999998</v>
      </c>
      <c r="L16" s="279">
        <v>0.28999999999999998</v>
      </c>
      <c r="M16" s="279">
        <v>0.28999999999999998</v>
      </c>
      <c r="N16" s="279">
        <v>0.28999999999999998</v>
      </c>
      <c r="O16" s="279">
        <v>0.28999999999999998</v>
      </c>
      <c r="P16" s="279">
        <v>0.28999999999999998</v>
      </c>
      <c r="Q16" s="279">
        <v>0.28999999999999998</v>
      </c>
      <c r="R16" s="279">
        <v>0.28999999999999998</v>
      </c>
      <c r="S16" s="279">
        <v>0.28999999999999998</v>
      </c>
      <c r="T16" s="279">
        <v>0.28999999999999998</v>
      </c>
      <c r="U16" s="279">
        <v>0.28999999999999998</v>
      </c>
      <c r="V16" s="279">
        <v>0.28999999999999998</v>
      </c>
      <c r="W16" s="279">
        <v>0.28999999999999998</v>
      </c>
      <c r="X16" s="279">
        <v>0.28999999999999998</v>
      </c>
      <c r="Y16" s="279">
        <v>0.28999999999999998</v>
      </c>
      <c r="Z16" s="279">
        <v>0.28999999999999998</v>
      </c>
      <c r="AA16" s="279">
        <v>0.28999999999999998</v>
      </c>
      <c r="AB16" s="279">
        <v>0.28999999999999998</v>
      </c>
      <c r="AC16" s="279">
        <v>0.28999999999999998</v>
      </c>
      <c r="AD16" s="279">
        <v>0.28999999999999998</v>
      </c>
      <c r="AE16" s="279">
        <v>0.28999999999999998</v>
      </c>
      <c r="AF16" s="279">
        <v>0.28999999999999998</v>
      </c>
      <c r="AG16" s="279">
        <v>0.28999999999999998</v>
      </c>
      <c r="AH16" s="279">
        <v>0.28999999999999998</v>
      </c>
      <c r="AI16" s="279">
        <v>0.28999999999999998</v>
      </c>
      <c r="AJ16" s="424">
        <v>0.28999999999999998</v>
      </c>
      <c r="AK16" s="142"/>
    </row>
    <row r="17" spans="1:37" ht="27" customHeight="1" x14ac:dyDescent="0.2">
      <c r="A17" s="179"/>
      <c r="B17" s="1059"/>
      <c r="C17" s="375"/>
      <c r="D17" s="376" t="s">
        <v>743</v>
      </c>
      <c r="E17" s="439" t="s">
        <v>123</v>
      </c>
      <c r="F17" s="377" t="s">
        <v>75</v>
      </c>
      <c r="G17" s="377">
        <v>2</v>
      </c>
      <c r="H17" s="339">
        <v>1.27</v>
      </c>
      <c r="I17" s="278">
        <v>1.27</v>
      </c>
      <c r="J17" s="278">
        <v>1.27</v>
      </c>
      <c r="K17" s="278">
        <v>1.27</v>
      </c>
      <c r="L17" s="279">
        <v>1.27</v>
      </c>
      <c r="M17" s="279">
        <v>1.27</v>
      </c>
      <c r="N17" s="279">
        <v>1.27</v>
      </c>
      <c r="O17" s="279">
        <v>1.27</v>
      </c>
      <c r="P17" s="279">
        <v>1.27</v>
      </c>
      <c r="Q17" s="279">
        <v>1.27</v>
      </c>
      <c r="R17" s="279">
        <v>1.27</v>
      </c>
      <c r="S17" s="279">
        <v>1.27</v>
      </c>
      <c r="T17" s="279">
        <v>1.27</v>
      </c>
      <c r="U17" s="279">
        <v>1.27</v>
      </c>
      <c r="V17" s="279">
        <v>1.27</v>
      </c>
      <c r="W17" s="279">
        <v>1.27</v>
      </c>
      <c r="X17" s="279">
        <v>1.27</v>
      </c>
      <c r="Y17" s="279">
        <v>1.27</v>
      </c>
      <c r="Z17" s="279">
        <v>1.27</v>
      </c>
      <c r="AA17" s="279">
        <v>1.27</v>
      </c>
      <c r="AB17" s="279">
        <v>1.27</v>
      </c>
      <c r="AC17" s="279">
        <v>1.27</v>
      </c>
      <c r="AD17" s="279">
        <v>1.27</v>
      </c>
      <c r="AE17" s="279">
        <v>1.27</v>
      </c>
      <c r="AF17" s="279">
        <v>1.27</v>
      </c>
      <c r="AG17" s="279">
        <v>1.27</v>
      </c>
      <c r="AH17" s="279">
        <v>1.27</v>
      </c>
      <c r="AI17" s="279">
        <v>1.27</v>
      </c>
      <c r="AJ17" s="424">
        <v>1.27</v>
      </c>
      <c r="AK17" s="142"/>
    </row>
    <row r="18" spans="1:37" ht="27" customHeight="1" x14ac:dyDescent="0.2">
      <c r="A18" s="181"/>
      <c r="B18" s="1059"/>
      <c r="C18" s="378" t="s">
        <v>122</v>
      </c>
      <c r="D18" s="356" t="s">
        <v>122</v>
      </c>
      <c r="E18" s="379" t="s">
        <v>122</v>
      </c>
      <c r="F18" s="356" t="s">
        <v>122</v>
      </c>
      <c r="G18" s="356">
        <v>2</v>
      </c>
      <c r="H18" s="339"/>
      <c r="I18" s="278"/>
      <c r="J18" s="278"/>
      <c r="K18" s="278"/>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426"/>
      <c r="AK18" s="142"/>
    </row>
    <row r="19" spans="1:37" ht="27" customHeight="1" x14ac:dyDescent="0.2">
      <c r="A19" s="178"/>
      <c r="B19" s="1059"/>
      <c r="C19" s="381" t="s">
        <v>153</v>
      </c>
      <c r="D19" s="366" t="s">
        <v>154</v>
      </c>
      <c r="E19" s="374" t="s">
        <v>155</v>
      </c>
      <c r="F19" s="328" t="s">
        <v>75</v>
      </c>
      <c r="G19" s="328">
        <v>2</v>
      </c>
      <c r="H19" s="343">
        <f>SUM(H20:H22)</f>
        <v>0</v>
      </c>
      <c r="I19" s="278">
        <v>0</v>
      </c>
      <c r="J19" s="278">
        <v>0</v>
      </c>
      <c r="K19" s="278">
        <v>0</v>
      </c>
      <c r="L19" s="345">
        <v>0</v>
      </c>
      <c r="M19" s="345">
        <v>0</v>
      </c>
      <c r="N19" s="345">
        <v>0</v>
      </c>
      <c r="O19" s="345">
        <v>0</v>
      </c>
      <c r="P19" s="345">
        <v>0</v>
      </c>
      <c r="Q19" s="345">
        <v>0</v>
      </c>
      <c r="R19" s="345">
        <v>0</v>
      </c>
      <c r="S19" s="345">
        <v>0</v>
      </c>
      <c r="T19" s="345">
        <v>0</v>
      </c>
      <c r="U19" s="345">
        <v>0</v>
      </c>
      <c r="V19" s="345">
        <v>0</v>
      </c>
      <c r="W19" s="345">
        <v>0</v>
      </c>
      <c r="X19" s="345">
        <v>0</v>
      </c>
      <c r="Y19" s="345">
        <v>0</v>
      </c>
      <c r="Z19" s="345">
        <v>0</v>
      </c>
      <c r="AA19" s="345">
        <v>0</v>
      </c>
      <c r="AB19" s="345">
        <v>0</v>
      </c>
      <c r="AC19" s="345">
        <v>0</v>
      </c>
      <c r="AD19" s="345">
        <v>0</v>
      </c>
      <c r="AE19" s="345">
        <v>0</v>
      </c>
      <c r="AF19" s="345">
        <v>0</v>
      </c>
      <c r="AG19" s="345">
        <v>0</v>
      </c>
      <c r="AH19" s="345">
        <v>0</v>
      </c>
      <c r="AI19" s="345">
        <v>0</v>
      </c>
      <c r="AJ19" s="345">
        <v>0</v>
      </c>
      <c r="AK19" s="142"/>
    </row>
    <row r="20" spans="1:37" ht="27" customHeight="1" x14ac:dyDescent="0.2">
      <c r="A20" s="181"/>
      <c r="B20" s="1059"/>
      <c r="C20" s="432" t="s">
        <v>156</v>
      </c>
      <c r="D20" s="433" t="s">
        <v>157</v>
      </c>
      <c r="E20" s="364" t="s">
        <v>123</v>
      </c>
      <c r="F20" s="365" t="s">
        <v>75</v>
      </c>
      <c r="G20" s="365">
        <v>2</v>
      </c>
      <c r="H20" s="343"/>
      <c r="I20" s="278"/>
      <c r="J20" s="278"/>
      <c r="K20" s="278"/>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91"/>
      <c r="AK20" s="142"/>
    </row>
    <row r="21" spans="1:37" ht="27" customHeight="1" x14ac:dyDescent="0.2">
      <c r="A21" s="179"/>
      <c r="B21" s="1059"/>
      <c r="C21" s="273" t="s">
        <v>158</v>
      </c>
      <c r="D21" s="434" t="s">
        <v>159</v>
      </c>
      <c r="E21" s="364" t="s">
        <v>123</v>
      </c>
      <c r="F21" s="365" t="s">
        <v>75</v>
      </c>
      <c r="G21" s="377">
        <v>2</v>
      </c>
      <c r="H21" s="339"/>
      <c r="I21" s="278"/>
      <c r="J21" s="278"/>
      <c r="K21" s="278"/>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426"/>
      <c r="AK21" s="142"/>
    </row>
    <row r="22" spans="1:37" ht="27" customHeight="1" x14ac:dyDescent="0.2">
      <c r="A22" s="180"/>
      <c r="B22" s="1059"/>
      <c r="C22" s="273" t="s">
        <v>122</v>
      </c>
      <c r="D22" s="435"/>
      <c r="E22" s="436" t="s">
        <v>122</v>
      </c>
      <c r="F22" s="356" t="s">
        <v>122</v>
      </c>
      <c r="G22" s="356">
        <v>2</v>
      </c>
      <c r="H22" s="339" t="s">
        <v>122</v>
      </c>
      <c r="I22" s="278" t="s">
        <v>122</v>
      </c>
      <c r="J22" s="278" t="s">
        <v>122</v>
      </c>
      <c r="K22" s="278" t="s">
        <v>122</v>
      </c>
      <c r="L22" s="380" t="s">
        <v>122</v>
      </c>
      <c r="M22" s="380" t="s">
        <v>122</v>
      </c>
      <c r="N22" s="380" t="s">
        <v>122</v>
      </c>
      <c r="O22" s="380" t="s">
        <v>122</v>
      </c>
      <c r="P22" s="380" t="s">
        <v>122</v>
      </c>
      <c r="Q22" s="380" t="s">
        <v>122</v>
      </c>
      <c r="R22" s="380" t="s">
        <v>122</v>
      </c>
      <c r="S22" s="380" t="s">
        <v>122</v>
      </c>
      <c r="T22" s="380" t="s">
        <v>122</v>
      </c>
      <c r="U22" s="380" t="s">
        <v>122</v>
      </c>
      <c r="V22" s="380" t="s">
        <v>122</v>
      </c>
      <c r="W22" s="380" t="s">
        <v>122</v>
      </c>
      <c r="X22" s="380" t="s">
        <v>122</v>
      </c>
      <c r="Y22" s="380" t="s">
        <v>122</v>
      </c>
      <c r="Z22" s="380" t="s">
        <v>122</v>
      </c>
      <c r="AA22" s="380" t="s">
        <v>122</v>
      </c>
      <c r="AB22" s="380" t="s">
        <v>122</v>
      </c>
      <c r="AC22" s="380" t="s">
        <v>122</v>
      </c>
      <c r="AD22" s="380" t="s">
        <v>122</v>
      </c>
      <c r="AE22" s="380" t="s">
        <v>122</v>
      </c>
      <c r="AF22" s="380" t="s">
        <v>122</v>
      </c>
      <c r="AG22" s="380" t="s">
        <v>122</v>
      </c>
      <c r="AH22" s="380" t="s">
        <v>122</v>
      </c>
      <c r="AI22" s="380" t="s">
        <v>122</v>
      </c>
      <c r="AJ22" s="426" t="s">
        <v>122</v>
      </c>
      <c r="AK22" s="142"/>
    </row>
    <row r="23" spans="1:37" ht="27" customHeight="1" x14ac:dyDescent="0.2">
      <c r="A23" s="143"/>
      <c r="B23" s="1059"/>
      <c r="C23" s="269" t="s">
        <v>160</v>
      </c>
      <c r="D23" s="329" t="s">
        <v>161</v>
      </c>
      <c r="E23" s="374" t="s">
        <v>162</v>
      </c>
      <c r="F23" s="328" t="s">
        <v>75</v>
      </c>
      <c r="G23" s="328">
        <v>2</v>
      </c>
      <c r="H23" s="343">
        <f t="shared" ref="H23:AJ23" si="2">SUM(H24:H30)</f>
        <v>1.48</v>
      </c>
      <c r="I23" s="278">
        <f t="shared" si="2"/>
        <v>1.48</v>
      </c>
      <c r="J23" s="278">
        <f t="shared" si="2"/>
        <v>1.48</v>
      </c>
      <c r="K23" s="278">
        <f t="shared" si="2"/>
        <v>1.48</v>
      </c>
      <c r="L23" s="345">
        <f t="shared" si="2"/>
        <v>1.48</v>
      </c>
      <c r="M23" s="345">
        <f t="shared" si="2"/>
        <v>1.48</v>
      </c>
      <c r="N23" s="345">
        <f t="shared" si="2"/>
        <v>1.48</v>
      </c>
      <c r="O23" s="345">
        <f t="shared" si="2"/>
        <v>1.48</v>
      </c>
      <c r="P23" s="345">
        <f t="shared" si="2"/>
        <v>1.48</v>
      </c>
      <c r="Q23" s="345">
        <f t="shared" si="2"/>
        <v>1.48</v>
      </c>
      <c r="R23" s="345">
        <f t="shared" si="2"/>
        <v>1.48</v>
      </c>
      <c r="S23" s="345">
        <f t="shared" si="2"/>
        <v>1.48</v>
      </c>
      <c r="T23" s="345">
        <f t="shared" si="2"/>
        <v>1.48</v>
      </c>
      <c r="U23" s="345">
        <f t="shared" si="2"/>
        <v>1.48</v>
      </c>
      <c r="V23" s="345">
        <f t="shared" si="2"/>
        <v>1.48</v>
      </c>
      <c r="W23" s="345">
        <f t="shared" si="2"/>
        <v>1.48</v>
      </c>
      <c r="X23" s="345">
        <f t="shared" si="2"/>
        <v>1.48</v>
      </c>
      <c r="Y23" s="345">
        <f t="shared" si="2"/>
        <v>1.48</v>
      </c>
      <c r="Z23" s="345">
        <f t="shared" si="2"/>
        <v>1.48</v>
      </c>
      <c r="AA23" s="345">
        <f t="shared" si="2"/>
        <v>1.48</v>
      </c>
      <c r="AB23" s="345">
        <f t="shared" si="2"/>
        <v>1.48</v>
      </c>
      <c r="AC23" s="345">
        <f t="shared" si="2"/>
        <v>1.48</v>
      </c>
      <c r="AD23" s="345">
        <f t="shared" si="2"/>
        <v>1.48</v>
      </c>
      <c r="AE23" s="345">
        <f t="shared" si="2"/>
        <v>1.48</v>
      </c>
      <c r="AF23" s="345">
        <f t="shared" si="2"/>
        <v>1.48</v>
      </c>
      <c r="AG23" s="345">
        <f t="shared" si="2"/>
        <v>1.48</v>
      </c>
      <c r="AH23" s="345">
        <f t="shared" si="2"/>
        <v>1.48</v>
      </c>
      <c r="AI23" s="345">
        <f t="shared" si="2"/>
        <v>1.48</v>
      </c>
      <c r="AJ23" s="345">
        <f t="shared" si="2"/>
        <v>1.48</v>
      </c>
      <c r="AK23" s="142"/>
    </row>
    <row r="24" spans="1:37" ht="27" customHeight="1" x14ac:dyDescent="0.2">
      <c r="A24" s="179"/>
      <c r="B24" s="1059"/>
      <c r="C24" s="273" t="s">
        <v>163</v>
      </c>
      <c r="D24" s="434" t="s">
        <v>744</v>
      </c>
      <c r="E24" s="364" t="s">
        <v>123</v>
      </c>
      <c r="F24" s="365" t="s">
        <v>75</v>
      </c>
      <c r="G24" s="377">
        <v>2</v>
      </c>
      <c r="H24" s="339">
        <v>0.13</v>
      </c>
      <c r="I24" s="278">
        <v>0.13</v>
      </c>
      <c r="J24" s="278">
        <v>0.13</v>
      </c>
      <c r="K24" s="278">
        <v>0.13</v>
      </c>
      <c r="L24" s="361">
        <v>0.13</v>
      </c>
      <c r="M24" s="361">
        <v>0.13</v>
      </c>
      <c r="N24" s="361">
        <v>0.13</v>
      </c>
      <c r="O24" s="361">
        <v>0.13</v>
      </c>
      <c r="P24" s="361">
        <v>0.13</v>
      </c>
      <c r="Q24" s="361">
        <v>0.13</v>
      </c>
      <c r="R24" s="361">
        <v>0.13</v>
      </c>
      <c r="S24" s="361">
        <v>0.13</v>
      </c>
      <c r="T24" s="361">
        <v>0.13</v>
      </c>
      <c r="U24" s="361">
        <v>0.13</v>
      </c>
      <c r="V24" s="361">
        <v>0.13</v>
      </c>
      <c r="W24" s="361">
        <v>0.13</v>
      </c>
      <c r="X24" s="361">
        <v>0.13</v>
      </c>
      <c r="Y24" s="361">
        <v>0.13</v>
      </c>
      <c r="Z24" s="361">
        <v>0.13</v>
      </c>
      <c r="AA24" s="361">
        <v>0.13</v>
      </c>
      <c r="AB24" s="361">
        <v>0.13</v>
      </c>
      <c r="AC24" s="361">
        <v>0.13</v>
      </c>
      <c r="AD24" s="361">
        <v>0.13</v>
      </c>
      <c r="AE24" s="361">
        <v>0.13</v>
      </c>
      <c r="AF24" s="361">
        <v>0.13</v>
      </c>
      <c r="AG24" s="361">
        <v>0.13</v>
      </c>
      <c r="AH24" s="361">
        <v>0.13</v>
      </c>
      <c r="AI24" s="361">
        <v>0.13</v>
      </c>
      <c r="AJ24" s="391">
        <v>0.13</v>
      </c>
      <c r="AK24" s="142"/>
    </row>
    <row r="25" spans="1:37" ht="27" customHeight="1" x14ac:dyDescent="0.2">
      <c r="A25" s="179"/>
      <c r="B25" s="1059"/>
      <c r="C25" s="273"/>
      <c r="D25" s="434" t="s">
        <v>745</v>
      </c>
      <c r="E25" s="364" t="s">
        <v>123</v>
      </c>
      <c r="F25" s="365" t="s">
        <v>75</v>
      </c>
      <c r="G25" s="377">
        <v>2</v>
      </c>
      <c r="H25" s="339">
        <v>0.09</v>
      </c>
      <c r="I25" s="278">
        <v>0.09</v>
      </c>
      <c r="J25" s="278">
        <v>0.09</v>
      </c>
      <c r="K25" s="278">
        <v>0.09</v>
      </c>
      <c r="L25" s="361">
        <v>0.09</v>
      </c>
      <c r="M25" s="361">
        <v>0.09</v>
      </c>
      <c r="N25" s="361">
        <v>0.09</v>
      </c>
      <c r="O25" s="361">
        <v>0.09</v>
      </c>
      <c r="P25" s="361">
        <v>0.09</v>
      </c>
      <c r="Q25" s="361">
        <v>0.09</v>
      </c>
      <c r="R25" s="361">
        <v>0.09</v>
      </c>
      <c r="S25" s="361">
        <v>0.09</v>
      </c>
      <c r="T25" s="361">
        <v>0.09</v>
      </c>
      <c r="U25" s="361">
        <v>0.09</v>
      </c>
      <c r="V25" s="361">
        <v>0.09</v>
      </c>
      <c r="W25" s="361">
        <v>0.09</v>
      </c>
      <c r="X25" s="361">
        <v>0.09</v>
      </c>
      <c r="Y25" s="361">
        <v>0.09</v>
      </c>
      <c r="Z25" s="361">
        <v>0.09</v>
      </c>
      <c r="AA25" s="361">
        <v>0.09</v>
      </c>
      <c r="AB25" s="361">
        <v>0.09</v>
      </c>
      <c r="AC25" s="361">
        <v>0.09</v>
      </c>
      <c r="AD25" s="361">
        <v>0.09</v>
      </c>
      <c r="AE25" s="361">
        <v>0.09</v>
      </c>
      <c r="AF25" s="361">
        <v>0.09</v>
      </c>
      <c r="AG25" s="361">
        <v>0.09</v>
      </c>
      <c r="AH25" s="361">
        <v>0.09</v>
      </c>
      <c r="AI25" s="361">
        <v>0.09</v>
      </c>
      <c r="AJ25" s="391">
        <v>0.09</v>
      </c>
      <c r="AK25" s="142"/>
    </row>
    <row r="26" spans="1:37" ht="27" customHeight="1" x14ac:dyDescent="0.2">
      <c r="A26" s="179"/>
      <c r="B26" s="1059"/>
      <c r="C26" s="273"/>
      <c r="D26" s="434" t="s">
        <v>746</v>
      </c>
      <c r="E26" s="364" t="s">
        <v>123</v>
      </c>
      <c r="F26" s="365" t="s">
        <v>75</v>
      </c>
      <c r="G26" s="377">
        <v>2</v>
      </c>
      <c r="H26" s="339">
        <v>0.05</v>
      </c>
      <c r="I26" s="278">
        <v>0.05</v>
      </c>
      <c r="J26" s="278">
        <v>0.05</v>
      </c>
      <c r="K26" s="278">
        <v>0.05</v>
      </c>
      <c r="L26" s="361">
        <v>0.05</v>
      </c>
      <c r="M26" s="361">
        <v>0.05</v>
      </c>
      <c r="N26" s="361">
        <v>0.05</v>
      </c>
      <c r="O26" s="361">
        <v>0.05</v>
      </c>
      <c r="P26" s="361">
        <v>0.05</v>
      </c>
      <c r="Q26" s="361">
        <v>0.05</v>
      </c>
      <c r="R26" s="361">
        <v>0.05</v>
      </c>
      <c r="S26" s="361">
        <v>0.05</v>
      </c>
      <c r="T26" s="361">
        <v>0.05</v>
      </c>
      <c r="U26" s="361">
        <v>0.05</v>
      </c>
      <c r="V26" s="361">
        <v>0.05</v>
      </c>
      <c r="W26" s="361">
        <v>0.05</v>
      </c>
      <c r="X26" s="361">
        <v>0.05</v>
      </c>
      <c r="Y26" s="361">
        <v>0.05</v>
      </c>
      <c r="Z26" s="361">
        <v>0.05</v>
      </c>
      <c r="AA26" s="361">
        <v>0.05</v>
      </c>
      <c r="AB26" s="361">
        <v>0.05</v>
      </c>
      <c r="AC26" s="361">
        <v>0.05</v>
      </c>
      <c r="AD26" s="361">
        <v>0.05</v>
      </c>
      <c r="AE26" s="361">
        <v>0.05</v>
      </c>
      <c r="AF26" s="361">
        <v>0.05</v>
      </c>
      <c r="AG26" s="361">
        <v>0.05</v>
      </c>
      <c r="AH26" s="361">
        <v>0.05</v>
      </c>
      <c r="AI26" s="361">
        <v>0.05</v>
      </c>
      <c r="AJ26" s="391">
        <v>0.05</v>
      </c>
      <c r="AK26" s="142"/>
    </row>
    <row r="27" spans="1:37" ht="27" customHeight="1" x14ac:dyDescent="0.2">
      <c r="A27" s="179"/>
      <c r="B27" s="1059"/>
      <c r="C27" s="273"/>
      <c r="D27" s="434" t="s">
        <v>747</v>
      </c>
      <c r="E27" s="364" t="s">
        <v>123</v>
      </c>
      <c r="F27" s="365" t="s">
        <v>75</v>
      </c>
      <c r="G27" s="377">
        <v>2</v>
      </c>
      <c r="H27" s="339">
        <v>0.01</v>
      </c>
      <c r="I27" s="278">
        <v>0.01</v>
      </c>
      <c r="J27" s="278">
        <v>0.01</v>
      </c>
      <c r="K27" s="278">
        <v>0.01</v>
      </c>
      <c r="L27" s="361">
        <v>0.01</v>
      </c>
      <c r="M27" s="361">
        <v>0.01</v>
      </c>
      <c r="N27" s="361">
        <v>0.01</v>
      </c>
      <c r="O27" s="361">
        <v>0.01</v>
      </c>
      <c r="P27" s="361">
        <v>0.01</v>
      </c>
      <c r="Q27" s="361">
        <v>0.01</v>
      </c>
      <c r="R27" s="361">
        <v>0.01</v>
      </c>
      <c r="S27" s="361">
        <v>0.01</v>
      </c>
      <c r="T27" s="361">
        <v>0.01</v>
      </c>
      <c r="U27" s="361">
        <v>0.01</v>
      </c>
      <c r="V27" s="361">
        <v>0.01</v>
      </c>
      <c r="W27" s="361">
        <v>0.01</v>
      </c>
      <c r="X27" s="361">
        <v>0.01</v>
      </c>
      <c r="Y27" s="361">
        <v>0.01</v>
      </c>
      <c r="Z27" s="361">
        <v>0.01</v>
      </c>
      <c r="AA27" s="361">
        <v>0.01</v>
      </c>
      <c r="AB27" s="361">
        <v>0.01</v>
      </c>
      <c r="AC27" s="361">
        <v>0.01</v>
      </c>
      <c r="AD27" s="361">
        <v>0.01</v>
      </c>
      <c r="AE27" s="361">
        <v>0.01</v>
      </c>
      <c r="AF27" s="361">
        <v>0.01</v>
      </c>
      <c r="AG27" s="361">
        <v>0.01</v>
      </c>
      <c r="AH27" s="361">
        <v>0.01</v>
      </c>
      <c r="AI27" s="361">
        <v>0.01</v>
      </c>
      <c r="AJ27" s="391">
        <v>0.01</v>
      </c>
      <c r="AK27" s="142"/>
    </row>
    <row r="28" spans="1:37" ht="27" customHeight="1" x14ac:dyDescent="0.2">
      <c r="A28" s="179"/>
      <c r="B28" s="1059"/>
      <c r="C28" s="273"/>
      <c r="D28" s="434" t="s">
        <v>748</v>
      </c>
      <c r="E28" s="364" t="s">
        <v>123</v>
      </c>
      <c r="F28" s="365" t="s">
        <v>75</v>
      </c>
      <c r="G28" s="377">
        <v>2</v>
      </c>
      <c r="H28" s="339">
        <v>0.85</v>
      </c>
      <c r="I28" s="278">
        <v>0.85</v>
      </c>
      <c r="J28" s="278">
        <v>0.85</v>
      </c>
      <c r="K28" s="278">
        <v>0.85</v>
      </c>
      <c r="L28" s="361">
        <v>0.85</v>
      </c>
      <c r="M28" s="361">
        <v>0.85</v>
      </c>
      <c r="N28" s="361">
        <v>0.85</v>
      </c>
      <c r="O28" s="361">
        <v>0.85</v>
      </c>
      <c r="P28" s="361">
        <v>0.85</v>
      </c>
      <c r="Q28" s="361">
        <v>0.85</v>
      </c>
      <c r="R28" s="361">
        <v>0.85</v>
      </c>
      <c r="S28" s="361">
        <v>0.85</v>
      </c>
      <c r="T28" s="361">
        <v>0.85</v>
      </c>
      <c r="U28" s="361">
        <v>0.85</v>
      </c>
      <c r="V28" s="361">
        <v>0.85</v>
      </c>
      <c r="W28" s="361">
        <v>0.85</v>
      </c>
      <c r="X28" s="361">
        <v>0.85</v>
      </c>
      <c r="Y28" s="361">
        <v>0.85</v>
      </c>
      <c r="Z28" s="361">
        <v>0.85</v>
      </c>
      <c r="AA28" s="361">
        <v>0.85</v>
      </c>
      <c r="AB28" s="361">
        <v>0.85</v>
      </c>
      <c r="AC28" s="361">
        <v>0.85</v>
      </c>
      <c r="AD28" s="361">
        <v>0.85</v>
      </c>
      <c r="AE28" s="361">
        <v>0.85</v>
      </c>
      <c r="AF28" s="361">
        <v>0.85</v>
      </c>
      <c r="AG28" s="361">
        <v>0.85</v>
      </c>
      <c r="AH28" s="361">
        <v>0.85</v>
      </c>
      <c r="AI28" s="361">
        <v>0.85</v>
      </c>
      <c r="AJ28" s="391">
        <v>0.85</v>
      </c>
      <c r="AK28" s="142"/>
    </row>
    <row r="29" spans="1:37" ht="27" customHeight="1" x14ac:dyDescent="0.2">
      <c r="A29" s="179"/>
      <c r="B29" s="1059"/>
      <c r="C29" s="273"/>
      <c r="D29" s="434" t="s">
        <v>749</v>
      </c>
      <c r="E29" s="364" t="s">
        <v>123</v>
      </c>
      <c r="F29" s="365" t="s">
        <v>75</v>
      </c>
      <c r="G29" s="377">
        <v>2</v>
      </c>
      <c r="H29" s="339">
        <v>0.35</v>
      </c>
      <c r="I29" s="278">
        <v>0.35</v>
      </c>
      <c r="J29" s="278">
        <v>0.35</v>
      </c>
      <c r="K29" s="278">
        <v>0.35</v>
      </c>
      <c r="L29" s="361">
        <v>0.35</v>
      </c>
      <c r="M29" s="361">
        <v>0.35</v>
      </c>
      <c r="N29" s="361">
        <v>0.35</v>
      </c>
      <c r="O29" s="361">
        <v>0.35</v>
      </c>
      <c r="P29" s="361">
        <v>0.35</v>
      </c>
      <c r="Q29" s="361">
        <v>0.35</v>
      </c>
      <c r="R29" s="361">
        <v>0.35</v>
      </c>
      <c r="S29" s="361">
        <v>0.35</v>
      </c>
      <c r="T29" s="361">
        <v>0.35</v>
      </c>
      <c r="U29" s="361">
        <v>0.35</v>
      </c>
      <c r="V29" s="361">
        <v>0.35</v>
      </c>
      <c r="W29" s="361">
        <v>0.35</v>
      </c>
      <c r="X29" s="361">
        <v>0.35</v>
      </c>
      <c r="Y29" s="361">
        <v>0.35</v>
      </c>
      <c r="Z29" s="361">
        <v>0.35</v>
      </c>
      <c r="AA29" s="361">
        <v>0.35</v>
      </c>
      <c r="AB29" s="361">
        <v>0.35</v>
      </c>
      <c r="AC29" s="361">
        <v>0.35</v>
      </c>
      <c r="AD29" s="361">
        <v>0.35</v>
      </c>
      <c r="AE29" s="361">
        <v>0.35</v>
      </c>
      <c r="AF29" s="361">
        <v>0.35</v>
      </c>
      <c r="AG29" s="361">
        <v>0.35</v>
      </c>
      <c r="AH29" s="361">
        <v>0.35</v>
      </c>
      <c r="AI29" s="361">
        <v>0.35</v>
      </c>
      <c r="AJ29" s="391">
        <v>0.35</v>
      </c>
      <c r="AK29" s="142"/>
    </row>
    <row r="30" spans="1:37" ht="27" customHeight="1" x14ac:dyDescent="0.2">
      <c r="A30" s="180"/>
      <c r="B30" s="1059"/>
      <c r="C30" s="273" t="s">
        <v>122</v>
      </c>
      <c r="D30" s="354"/>
      <c r="E30" s="364" t="s">
        <v>122</v>
      </c>
      <c r="F30" s="365" t="s">
        <v>75</v>
      </c>
      <c r="G30" s="365">
        <v>2</v>
      </c>
      <c r="H30" s="339" t="s">
        <v>122</v>
      </c>
      <c r="I30" s="278" t="s">
        <v>122</v>
      </c>
      <c r="J30" s="278" t="s">
        <v>122</v>
      </c>
      <c r="K30" s="278" t="s">
        <v>122</v>
      </c>
      <c r="L30" s="881" t="s">
        <v>575</v>
      </c>
      <c r="M30" s="361" t="s">
        <v>122</v>
      </c>
      <c r="N30" s="881" t="s">
        <v>575</v>
      </c>
      <c r="O30" s="361" t="s">
        <v>122</v>
      </c>
      <c r="P30" s="361" t="s">
        <v>122</v>
      </c>
      <c r="Q30" s="361" t="s">
        <v>122</v>
      </c>
      <c r="R30" s="361" t="s">
        <v>122</v>
      </c>
      <c r="S30" s="361" t="s">
        <v>122</v>
      </c>
      <c r="T30" s="361" t="s">
        <v>122</v>
      </c>
      <c r="U30" s="361" t="s">
        <v>122</v>
      </c>
      <c r="V30" s="361" t="s">
        <v>122</v>
      </c>
      <c r="W30" s="361" t="s">
        <v>122</v>
      </c>
      <c r="X30" s="361" t="s">
        <v>122</v>
      </c>
      <c r="Y30" s="361" t="s">
        <v>122</v>
      </c>
      <c r="Z30" s="361" t="s">
        <v>122</v>
      </c>
      <c r="AA30" s="361" t="s">
        <v>122</v>
      </c>
      <c r="AB30" s="361" t="s">
        <v>122</v>
      </c>
      <c r="AC30" s="361" t="s">
        <v>122</v>
      </c>
      <c r="AD30" s="361" t="s">
        <v>122</v>
      </c>
      <c r="AE30" s="361" t="s">
        <v>122</v>
      </c>
      <c r="AF30" s="361" t="s">
        <v>122</v>
      </c>
      <c r="AG30" s="361" t="s">
        <v>122</v>
      </c>
      <c r="AH30" s="361" t="s">
        <v>122</v>
      </c>
      <c r="AI30" s="361" t="s">
        <v>122</v>
      </c>
      <c r="AJ30" s="391" t="s">
        <v>122</v>
      </c>
      <c r="AK30" s="142"/>
    </row>
    <row r="31" spans="1:37" ht="27" customHeight="1" thickBot="1" x14ac:dyDescent="0.25">
      <c r="A31" s="143"/>
      <c r="B31" s="1060"/>
      <c r="C31" s="269" t="s">
        <v>164</v>
      </c>
      <c r="D31" s="437" t="s">
        <v>165</v>
      </c>
      <c r="E31" s="608" t="s">
        <v>166</v>
      </c>
      <c r="F31" s="438" t="s">
        <v>75</v>
      </c>
      <c r="G31" s="438">
        <v>2</v>
      </c>
      <c r="H31" s="343">
        <f>SUM('1. BL Licences'!H4,'1. BL Licences'!H79,'1. BL Licences'!H90, '1. BL Licences'!H111)</f>
        <v>419.5</v>
      </c>
      <c r="I31" s="278">
        <f>$H$31</f>
        <v>419.5</v>
      </c>
      <c r="J31" s="278">
        <f t="shared" ref="J31:K31" si="3">$H$31</f>
        <v>419.5</v>
      </c>
      <c r="K31" s="278">
        <f t="shared" si="3"/>
        <v>419.5</v>
      </c>
      <c r="L31" s="611">
        <f>$H$31</f>
        <v>419.5</v>
      </c>
      <c r="M31" s="345">
        <f>$H$31</f>
        <v>419.5</v>
      </c>
      <c r="N31" s="345">
        <f>$H$31</f>
        <v>419.5</v>
      </c>
      <c r="O31" s="345">
        <f t="shared" ref="O31:AJ31" si="4">$H$31</f>
        <v>419.5</v>
      </c>
      <c r="P31" s="345">
        <f t="shared" si="4"/>
        <v>419.5</v>
      </c>
      <c r="Q31" s="345">
        <f t="shared" si="4"/>
        <v>419.5</v>
      </c>
      <c r="R31" s="345">
        <f t="shared" si="4"/>
        <v>419.5</v>
      </c>
      <c r="S31" s="345">
        <f t="shared" si="4"/>
        <v>419.5</v>
      </c>
      <c r="T31" s="345">
        <f t="shared" si="4"/>
        <v>419.5</v>
      </c>
      <c r="U31" s="345">
        <f t="shared" si="4"/>
        <v>419.5</v>
      </c>
      <c r="V31" s="345">
        <f t="shared" si="4"/>
        <v>419.5</v>
      </c>
      <c r="W31" s="345">
        <f t="shared" si="4"/>
        <v>419.5</v>
      </c>
      <c r="X31" s="345">
        <f t="shared" si="4"/>
        <v>419.5</v>
      </c>
      <c r="Y31" s="345">
        <f t="shared" si="4"/>
        <v>419.5</v>
      </c>
      <c r="Z31" s="345">
        <f t="shared" si="4"/>
        <v>419.5</v>
      </c>
      <c r="AA31" s="345">
        <f t="shared" si="4"/>
        <v>419.5</v>
      </c>
      <c r="AB31" s="345">
        <f t="shared" si="4"/>
        <v>419.5</v>
      </c>
      <c r="AC31" s="345">
        <f t="shared" si="4"/>
        <v>419.5</v>
      </c>
      <c r="AD31" s="345">
        <f t="shared" si="4"/>
        <v>419.5</v>
      </c>
      <c r="AE31" s="345">
        <f t="shared" si="4"/>
        <v>419.5</v>
      </c>
      <c r="AF31" s="345">
        <f t="shared" si="4"/>
        <v>419.5</v>
      </c>
      <c r="AG31" s="345">
        <f t="shared" si="4"/>
        <v>419.5</v>
      </c>
      <c r="AH31" s="345">
        <f t="shared" si="4"/>
        <v>419.5</v>
      </c>
      <c r="AI31" s="345">
        <f t="shared" si="4"/>
        <v>419.5</v>
      </c>
      <c r="AJ31" s="362">
        <f t="shared" si="4"/>
        <v>419.5</v>
      </c>
      <c r="AK31" s="142"/>
    </row>
    <row r="32" spans="1:37" ht="27" customHeight="1" x14ac:dyDescent="0.2">
      <c r="A32" s="143"/>
      <c r="B32" s="1061" t="s">
        <v>167</v>
      </c>
      <c r="C32" s="269" t="s">
        <v>168</v>
      </c>
      <c r="D32" s="329" t="s">
        <v>169</v>
      </c>
      <c r="E32" s="374" t="s">
        <v>170</v>
      </c>
      <c r="F32" s="328" t="s">
        <v>75</v>
      </c>
      <c r="G32" s="328">
        <v>2</v>
      </c>
      <c r="H32" s="343">
        <f>H33+H34+H42</f>
        <v>-1.41</v>
      </c>
      <c r="I32" s="278">
        <f>I33+I34+I42</f>
        <v>-1.41</v>
      </c>
      <c r="J32" s="278">
        <f>J33+J34+J42</f>
        <v>-17.610000000000003</v>
      </c>
      <c r="K32" s="278">
        <f>K33+K34+K42</f>
        <v>-17.650000000000002</v>
      </c>
      <c r="L32" s="345">
        <f t="shared" ref="L32:AJ32" si="5">L33+L34+L42</f>
        <v>-18.220000000000002</v>
      </c>
      <c r="M32" s="345">
        <f t="shared" si="5"/>
        <v>-18.25</v>
      </c>
      <c r="N32" s="345">
        <f t="shared" si="5"/>
        <v>-18.29</v>
      </c>
      <c r="O32" s="345">
        <f t="shared" si="5"/>
        <v>-18.32</v>
      </c>
      <c r="P32" s="345">
        <f t="shared" si="5"/>
        <v>-18.36</v>
      </c>
      <c r="Q32" s="345">
        <f t="shared" si="5"/>
        <v>-18.39</v>
      </c>
      <c r="R32" s="345">
        <f t="shared" si="5"/>
        <v>-18.420000000000002</v>
      </c>
      <c r="S32" s="345">
        <f t="shared" si="5"/>
        <v>-18.46</v>
      </c>
      <c r="T32" s="345">
        <f t="shared" si="5"/>
        <v>-18.490000000000002</v>
      </c>
      <c r="U32" s="345">
        <f t="shared" si="5"/>
        <v>-18.52</v>
      </c>
      <c r="V32" s="345">
        <f t="shared" si="5"/>
        <v>-18.560000000000002</v>
      </c>
      <c r="W32" s="345">
        <f t="shared" si="5"/>
        <v>-18.59</v>
      </c>
      <c r="X32" s="345">
        <f t="shared" si="5"/>
        <v>-18.62</v>
      </c>
      <c r="Y32" s="345">
        <f t="shared" si="5"/>
        <v>-18.66</v>
      </c>
      <c r="Z32" s="345">
        <f t="shared" si="5"/>
        <v>-18.690000000000001</v>
      </c>
      <c r="AA32" s="345">
        <f t="shared" si="5"/>
        <v>-18.72</v>
      </c>
      <c r="AB32" s="345">
        <f t="shared" si="5"/>
        <v>-18.760000000000002</v>
      </c>
      <c r="AC32" s="345">
        <f t="shared" si="5"/>
        <v>-18.79</v>
      </c>
      <c r="AD32" s="345">
        <f t="shared" si="5"/>
        <v>-18.830000000000002</v>
      </c>
      <c r="AE32" s="345">
        <f t="shared" si="5"/>
        <v>-18.86</v>
      </c>
      <c r="AF32" s="345">
        <f t="shared" si="5"/>
        <v>-18.89</v>
      </c>
      <c r="AG32" s="345">
        <f t="shared" si="5"/>
        <v>-18.93</v>
      </c>
      <c r="AH32" s="345">
        <f t="shared" si="5"/>
        <v>-18.96</v>
      </c>
      <c r="AI32" s="345">
        <f t="shared" si="5"/>
        <v>-18.990000000000002</v>
      </c>
      <c r="AJ32" s="362">
        <f t="shared" si="5"/>
        <v>-19.03</v>
      </c>
      <c r="AK32" s="142"/>
    </row>
    <row r="33" spans="1:37" ht="27" customHeight="1" x14ac:dyDescent="0.2">
      <c r="A33" s="143"/>
      <c r="B33" s="1062"/>
      <c r="C33" s="273" t="s">
        <v>171</v>
      </c>
      <c r="D33" s="363" t="s">
        <v>172</v>
      </c>
      <c r="E33" s="439" t="s">
        <v>173</v>
      </c>
      <c r="F33" s="377" t="s">
        <v>75</v>
      </c>
      <c r="G33" s="440">
        <v>2</v>
      </c>
      <c r="H33" s="680">
        <v>-1.41</v>
      </c>
      <c r="I33" s="278">
        <v>-1.41</v>
      </c>
      <c r="J33" s="278">
        <v>-1.44</v>
      </c>
      <c r="K33" s="278">
        <v>-1.48</v>
      </c>
      <c r="L33" s="441">
        <v>-1.51</v>
      </c>
      <c r="M33" s="441">
        <v>-1.54</v>
      </c>
      <c r="N33" s="441">
        <v>-1.58</v>
      </c>
      <c r="O33" s="441">
        <v>-1.61</v>
      </c>
      <c r="P33" s="441">
        <v>-1.65</v>
      </c>
      <c r="Q33" s="441">
        <v>-1.68</v>
      </c>
      <c r="R33" s="441">
        <v>-1.71</v>
      </c>
      <c r="S33" s="441">
        <v>-1.75</v>
      </c>
      <c r="T33" s="441">
        <v>-1.78</v>
      </c>
      <c r="U33" s="441">
        <v>-1.81</v>
      </c>
      <c r="V33" s="441">
        <v>-1.85</v>
      </c>
      <c r="W33" s="441">
        <v>-1.88</v>
      </c>
      <c r="X33" s="441">
        <v>-1.91</v>
      </c>
      <c r="Y33" s="441">
        <v>-1.95</v>
      </c>
      <c r="Z33" s="441">
        <v>-1.98</v>
      </c>
      <c r="AA33" s="441">
        <v>-2.0099999999999998</v>
      </c>
      <c r="AB33" s="441">
        <v>-2.0499999999999998</v>
      </c>
      <c r="AC33" s="441">
        <v>-2.08</v>
      </c>
      <c r="AD33" s="441">
        <v>-2.12</v>
      </c>
      <c r="AE33" s="441">
        <v>-2.15</v>
      </c>
      <c r="AF33" s="441">
        <v>-2.1800000000000002</v>
      </c>
      <c r="AG33" s="441">
        <v>-2.2200000000000002</v>
      </c>
      <c r="AH33" s="441">
        <v>-2.25</v>
      </c>
      <c r="AI33" s="441">
        <v>-2.2799999999999998</v>
      </c>
      <c r="AJ33" s="391">
        <v>-2.3199999999999998</v>
      </c>
      <c r="AK33" s="142"/>
    </row>
    <row r="34" spans="1:37" ht="27" customHeight="1" x14ac:dyDescent="0.2">
      <c r="A34" s="143"/>
      <c r="B34" s="1062"/>
      <c r="C34" s="269" t="s">
        <v>174</v>
      </c>
      <c r="D34" s="329" t="s">
        <v>175</v>
      </c>
      <c r="E34" s="374" t="s">
        <v>176</v>
      </c>
      <c r="F34" s="328" t="s">
        <v>75</v>
      </c>
      <c r="G34" s="328">
        <v>2</v>
      </c>
      <c r="H34" s="343">
        <f t="shared" ref="H34:AJ34" si="6">SUM(H35:H41)</f>
        <v>0</v>
      </c>
      <c r="I34" s="278">
        <f t="shared" si="6"/>
        <v>0</v>
      </c>
      <c r="J34" s="278">
        <f t="shared" si="6"/>
        <v>-16.170000000000002</v>
      </c>
      <c r="K34" s="278">
        <f t="shared" si="6"/>
        <v>-16.170000000000002</v>
      </c>
      <c r="L34" s="345">
        <f>SUM(L35:L41)</f>
        <v>-16.71</v>
      </c>
      <c r="M34" s="345">
        <f t="shared" si="6"/>
        <v>-16.71</v>
      </c>
      <c r="N34" s="345">
        <f t="shared" si="6"/>
        <v>-16.71</v>
      </c>
      <c r="O34" s="345">
        <f t="shared" si="6"/>
        <v>-16.71</v>
      </c>
      <c r="P34" s="345">
        <f t="shared" si="6"/>
        <v>-16.71</v>
      </c>
      <c r="Q34" s="345">
        <f t="shared" si="6"/>
        <v>-16.71</v>
      </c>
      <c r="R34" s="345">
        <f t="shared" si="6"/>
        <v>-16.71</v>
      </c>
      <c r="S34" s="345">
        <f t="shared" si="6"/>
        <v>-16.71</v>
      </c>
      <c r="T34" s="345">
        <f t="shared" si="6"/>
        <v>-16.71</v>
      </c>
      <c r="U34" s="345">
        <f t="shared" si="6"/>
        <v>-16.71</v>
      </c>
      <c r="V34" s="345">
        <f t="shared" si="6"/>
        <v>-16.71</v>
      </c>
      <c r="W34" s="345">
        <f t="shared" si="6"/>
        <v>-16.71</v>
      </c>
      <c r="X34" s="345">
        <f t="shared" si="6"/>
        <v>-16.71</v>
      </c>
      <c r="Y34" s="345">
        <f t="shared" si="6"/>
        <v>-16.71</v>
      </c>
      <c r="Z34" s="345">
        <f t="shared" si="6"/>
        <v>-16.71</v>
      </c>
      <c r="AA34" s="345">
        <f t="shared" si="6"/>
        <v>-16.71</v>
      </c>
      <c r="AB34" s="345">
        <f t="shared" si="6"/>
        <v>-16.71</v>
      </c>
      <c r="AC34" s="345">
        <f t="shared" si="6"/>
        <v>-16.71</v>
      </c>
      <c r="AD34" s="345">
        <f t="shared" si="6"/>
        <v>-16.71</v>
      </c>
      <c r="AE34" s="345">
        <f t="shared" si="6"/>
        <v>-16.71</v>
      </c>
      <c r="AF34" s="345">
        <f t="shared" si="6"/>
        <v>-16.71</v>
      </c>
      <c r="AG34" s="345">
        <f t="shared" si="6"/>
        <v>-16.71</v>
      </c>
      <c r="AH34" s="345">
        <f t="shared" si="6"/>
        <v>-16.71</v>
      </c>
      <c r="AI34" s="345">
        <f t="shared" si="6"/>
        <v>-16.71</v>
      </c>
      <c r="AJ34" s="345">
        <f t="shared" si="6"/>
        <v>-16.71</v>
      </c>
      <c r="AK34" s="142"/>
    </row>
    <row r="35" spans="1:37" ht="27" customHeight="1" x14ac:dyDescent="0.2">
      <c r="A35" s="179"/>
      <c r="B35" s="1062"/>
      <c r="C35" s="273" t="s">
        <v>177</v>
      </c>
      <c r="D35" s="434" t="s">
        <v>750</v>
      </c>
      <c r="E35" s="364" t="s">
        <v>178</v>
      </c>
      <c r="F35" s="365" t="s">
        <v>75</v>
      </c>
      <c r="G35" s="377">
        <v>2</v>
      </c>
      <c r="H35" s="339">
        <v>0</v>
      </c>
      <c r="I35" s="442">
        <v>0</v>
      </c>
      <c r="J35" s="442">
        <v>-5</v>
      </c>
      <c r="K35" s="442">
        <v>-5</v>
      </c>
      <c r="L35" s="380">
        <v>-5</v>
      </c>
      <c r="M35" s="380">
        <v>-5</v>
      </c>
      <c r="N35" s="380">
        <v>-5</v>
      </c>
      <c r="O35" s="380">
        <v>-5</v>
      </c>
      <c r="P35" s="380">
        <v>-5</v>
      </c>
      <c r="Q35" s="380">
        <v>-5</v>
      </c>
      <c r="R35" s="380">
        <v>-5</v>
      </c>
      <c r="S35" s="380">
        <v>-5</v>
      </c>
      <c r="T35" s="380">
        <v>-5</v>
      </c>
      <c r="U35" s="380">
        <v>-5</v>
      </c>
      <c r="V35" s="380">
        <v>-5</v>
      </c>
      <c r="W35" s="380">
        <v>-5</v>
      </c>
      <c r="X35" s="380">
        <v>-5</v>
      </c>
      <c r="Y35" s="380">
        <v>-5</v>
      </c>
      <c r="Z35" s="380">
        <v>-5</v>
      </c>
      <c r="AA35" s="380">
        <v>-5</v>
      </c>
      <c r="AB35" s="380">
        <v>-5</v>
      </c>
      <c r="AC35" s="380">
        <v>-5</v>
      </c>
      <c r="AD35" s="380">
        <v>-5</v>
      </c>
      <c r="AE35" s="380">
        <v>-5</v>
      </c>
      <c r="AF35" s="380">
        <v>-5</v>
      </c>
      <c r="AG35" s="380">
        <v>-5</v>
      </c>
      <c r="AH35" s="380">
        <v>-5</v>
      </c>
      <c r="AI35" s="380">
        <v>-5</v>
      </c>
      <c r="AJ35" s="426">
        <v>-5</v>
      </c>
      <c r="AK35" s="142"/>
    </row>
    <row r="36" spans="1:37" ht="27" customHeight="1" x14ac:dyDescent="0.2">
      <c r="A36" s="179"/>
      <c r="B36" s="1062"/>
      <c r="C36" s="249"/>
      <c r="D36" s="681" t="s">
        <v>751</v>
      </c>
      <c r="E36" s="439" t="s">
        <v>178</v>
      </c>
      <c r="F36" s="377" t="s">
        <v>75</v>
      </c>
      <c r="G36" s="377">
        <v>2</v>
      </c>
      <c r="H36" s="339">
        <v>0</v>
      </c>
      <c r="I36" s="278">
        <v>0</v>
      </c>
      <c r="J36" s="278">
        <v>-6.46</v>
      </c>
      <c r="K36" s="278">
        <v>-6.46</v>
      </c>
      <c r="L36" s="380">
        <v>-6.46</v>
      </c>
      <c r="M36" s="380">
        <v>-6.46</v>
      </c>
      <c r="N36" s="380">
        <v>-6.46</v>
      </c>
      <c r="O36" s="380">
        <v>-6.46</v>
      </c>
      <c r="P36" s="380">
        <v>-6.46</v>
      </c>
      <c r="Q36" s="380">
        <v>-6.46</v>
      </c>
      <c r="R36" s="380">
        <v>-6.46</v>
      </c>
      <c r="S36" s="380">
        <v>-6.46</v>
      </c>
      <c r="T36" s="380">
        <v>-6.46</v>
      </c>
      <c r="U36" s="380">
        <v>-6.46</v>
      </c>
      <c r="V36" s="380">
        <v>-6.46</v>
      </c>
      <c r="W36" s="380">
        <v>-6.46</v>
      </c>
      <c r="X36" s="380">
        <v>-6.46</v>
      </c>
      <c r="Y36" s="380">
        <v>-6.46</v>
      </c>
      <c r="Z36" s="380">
        <v>-6.46</v>
      </c>
      <c r="AA36" s="380">
        <v>-6.46</v>
      </c>
      <c r="AB36" s="380">
        <v>-6.46</v>
      </c>
      <c r="AC36" s="380">
        <v>-6.46</v>
      </c>
      <c r="AD36" s="380">
        <v>-6.46</v>
      </c>
      <c r="AE36" s="380">
        <v>-6.46</v>
      </c>
      <c r="AF36" s="380">
        <v>-6.46</v>
      </c>
      <c r="AG36" s="380">
        <v>-6.46</v>
      </c>
      <c r="AH36" s="380">
        <v>-6.46</v>
      </c>
      <c r="AI36" s="380">
        <v>-6.46</v>
      </c>
      <c r="AJ36" s="426">
        <v>-6.46</v>
      </c>
      <c r="AK36" s="142"/>
    </row>
    <row r="37" spans="1:37" ht="27" customHeight="1" x14ac:dyDescent="0.2">
      <c r="A37" s="179"/>
      <c r="B37" s="1062"/>
      <c r="C37" s="249"/>
      <c r="D37" s="681" t="s">
        <v>752</v>
      </c>
      <c r="E37" s="439" t="s">
        <v>178</v>
      </c>
      <c r="F37" s="377" t="s">
        <v>75</v>
      </c>
      <c r="G37" s="377">
        <v>2</v>
      </c>
      <c r="H37" s="339">
        <v>0</v>
      </c>
      <c r="I37" s="278">
        <v>0</v>
      </c>
      <c r="J37" s="278">
        <v>-2.46</v>
      </c>
      <c r="K37" s="278">
        <v>-2.46</v>
      </c>
      <c r="L37" s="380">
        <v>-2.46</v>
      </c>
      <c r="M37" s="380">
        <v>-2.46</v>
      </c>
      <c r="N37" s="380">
        <v>-2.46</v>
      </c>
      <c r="O37" s="380">
        <v>-2.46</v>
      </c>
      <c r="P37" s="380">
        <v>-2.46</v>
      </c>
      <c r="Q37" s="380">
        <v>-2.46</v>
      </c>
      <c r="R37" s="380">
        <v>-2.46</v>
      </c>
      <c r="S37" s="380">
        <v>-2.46</v>
      </c>
      <c r="T37" s="380">
        <v>-2.46</v>
      </c>
      <c r="U37" s="380">
        <v>-2.46</v>
      </c>
      <c r="V37" s="380">
        <v>-2.46</v>
      </c>
      <c r="W37" s="380">
        <v>-2.46</v>
      </c>
      <c r="X37" s="380">
        <v>-2.46</v>
      </c>
      <c r="Y37" s="380">
        <v>-2.46</v>
      </c>
      <c r="Z37" s="380">
        <v>-2.46</v>
      </c>
      <c r="AA37" s="380">
        <v>-2.46</v>
      </c>
      <c r="AB37" s="380">
        <v>-2.46</v>
      </c>
      <c r="AC37" s="380">
        <v>-2.46</v>
      </c>
      <c r="AD37" s="380">
        <v>-2.46</v>
      </c>
      <c r="AE37" s="380">
        <v>-2.46</v>
      </c>
      <c r="AF37" s="380">
        <v>-2.46</v>
      </c>
      <c r="AG37" s="380">
        <v>-2.46</v>
      </c>
      <c r="AH37" s="380">
        <v>-2.46</v>
      </c>
      <c r="AI37" s="380">
        <v>-2.46</v>
      </c>
      <c r="AJ37" s="426">
        <v>-2.46</v>
      </c>
      <c r="AK37" s="142"/>
    </row>
    <row r="38" spans="1:37" ht="27" customHeight="1" x14ac:dyDescent="0.2">
      <c r="A38" s="179"/>
      <c r="B38" s="1062"/>
      <c r="C38" s="249"/>
      <c r="D38" s="681" t="s">
        <v>753</v>
      </c>
      <c r="E38" s="439" t="s">
        <v>178</v>
      </c>
      <c r="F38" s="377" t="s">
        <v>75</v>
      </c>
      <c r="G38" s="377">
        <v>2</v>
      </c>
      <c r="H38" s="339">
        <v>0</v>
      </c>
      <c r="I38" s="278">
        <v>0</v>
      </c>
      <c r="J38" s="278">
        <v>-1.5</v>
      </c>
      <c r="K38" s="278">
        <v>-1.5</v>
      </c>
      <c r="L38" s="380">
        <v>-1.5</v>
      </c>
      <c r="M38" s="380">
        <v>-1.5</v>
      </c>
      <c r="N38" s="380">
        <v>-1.5</v>
      </c>
      <c r="O38" s="380">
        <v>-1.5</v>
      </c>
      <c r="P38" s="380">
        <v>-1.5</v>
      </c>
      <c r="Q38" s="380">
        <v>-1.5</v>
      </c>
      <c r="R38" s="380">
        <v>-1.5</v>
      </c>
      <c r="S38" s="380">
        <v>-1.5</v>
      </c>
      <c r="T38" s="380">
        <v>-1.5</v>
      </c>
      <c r="U38" s="380">
        <v>-1.5</v>
      </c>
      <c r="V38" s="380">
        <v>-1.5</v>
      </c>
      <c r="W38" s="380">
        <v>-1.5</v>
      </c>
      <c r="X38" s="380">
        <v>-1.5</v>
      </c>
      <c r="Y38" s="380">
        <v>-1.5</v>
      </c>
      <c r="Z38" s="380">
        <v>-1.5</v>
      </c>
      <c r="AA38" s="380">
        <v>-1.5</v>
      </c>
      <c r="AB38" s="380">
        <v>-1.5</v>
      </c>
      <c r="AC38" s="380">
        <v>-1.5</v>
      </c>
      <c r="AD38" s="380">
        <v>-1.5</v>
      </c>
      <c r="AE38" s="380">
        <v>-1.5</v>
      </c>
      <c r="AF38" s="380">
        <v>-1.5</v>
      </c>
      <c r="AG38" s="380">
        <v>-1.5</v>
      </c>
      <c r="AH38" s="380">
        <v>-1.5</v>
      </c>
      <c r="AI38" s="380">
        <v>-1.5</v>
      </c>
      <c r="AJ38" s="426">
        <v>-1.5</v>
      </c>
      <c r="AK38" s="142"/>
    </row>
    <row r="39" spans="1:37" ht="27" customHeight="1" x14ac:dyDescent="0.2">
      <c r="A39" s="179"/>
      <c r="B39" s="1062"/>
      <c r="C39" s="249"/>
      <c r="D39" s="681" t="s">
        <v>754</v>
      </c>
      <c r="E39" s="439" t="s">
        <v>178</v>
      </c>
      <c r="F39" s="377" t="s">
        <v>75</v>
      </c>
      <c r="G39" s="377">
        <v>2</v>
      </c>
      <c r="H39" s="339">
        <v>0</v>
      </c>
      <c r="I39" s="278">
        <v>0</v>
      </c>
      <c r="J39" s="278">
        <v>-0.75</v>
      </c>
      <c r="K39" s="278">
        <v>-0.75</v>
      </c>
      <c r="L39" s="380">
        <v>-0.75</v>
      </c>
      <c r="M39" s="380">
        <v>-0.75</v>
      </c>
      <c r="N39" s="380">
        <v>-0.75</v>
      </c>
      <c r="O39" s="380">
        <v>-0.75</v>
      </c>
      <c r="P39" s="380">
        <v>-0.75</v>
      </c>
      <c r="Q39" s="380">
        <v>-0.75</v>
      </c>
      <c r="R39" s="380">
        <v>-0.75</v>
      </c>
      <c r="S39" s="380">
        <v>-0.75</v>
      </c>
      <c r="T39" s="380">
        <v>-0.75</v>
      </c>
      <c r="U39" s="380">
        <v>-0.75</v>
      </c>
      <c r="V39" s="380">
        <v>-0.75</v>
      </c>
      <c r="W39" s="380">
        <v>-0.75</v>
      </c>
      <c r="X39" s="380">
        <v>-0.75</v>
      </c>
      <c r="Y39" s="380">
        <v>-0.75</v>
      </c>
      <c r="Z39" s="380">
        <v>-0.75</v>
      </c>
      <c r="AA39" s="380">
        <v>-0.75</v>
      </c>
      <c r="AB39" s="380">
        <v>-0.75</v>
      </c>
      <c r="AC39" s="380">
        <v>-0.75</v>
      </c>
      <c r="AD39" s="380">
        <v>-0.75</v>
      </c>
      <c r="AE39" s="380">
        <v>-0.75</v>
      </c>
      <c r="AF39" s="380">
        <v>-0.75</v>
      </c>
      <c r="AG39" s="380">
        <v>-0.75</v>
      </c>
      <c r="AH39" s="380">
        <v>-0.75</v>
      </c>
      <c r="AI39" s="380">
        <v>-0.75</v>
      </c>
      <c r="AJ39" s="426">
        <v>-0.75</v>
      </c>
      <c r="AK39" s="142"/>
    </row>
    <row r="40" spans="1:37" ht="27" customHeight="1" x14ac:dyDescent="0.2">
      <c r="A40" s="179"/>
      <c r="B40" s="1062"/>
      <c r="C40" s="249"/>
      <c r="D40" s="682" t="s">
        <v>732</v>
      </c>
      <c r="E40" s="439" t="s">
        <v>178</v>
      </c>
      <c r="F40" s="377" t="s">
        <v>75</v>
      </c>
      <c r="G40" s="377">
        <v>2</v>
      </c>
      <c r="H40" s="339">
        <v>0</v>
      </c>
      <c r="I40" s="278">
        <v>0</v>
      </c>
      <c r="J40" s="278">
        <v>0</v>
      </c>
      <c r="K40" s="278">
        <v>0</v>
      </c>
      <c r="L40" s="380">
        <v>-0.54</v>
      </c>
      <c r="M40" s="380">
        <v>-0.54</v>
      </c>
      <c r="N40" s="380">
        <v>-0.54</v>
      </c>
      <c r="O40" s="380">
        <v>-0.54</v>
      </c>
      <c r="P40" s="380">
        <v>-0.54</v>
      </c>
      <c r="Q40" s="380">
        <v>-0.54</v>
      </c>
      <c r="R40" s="380">
        <v>-0.54</v>
      </c>
      <c r="S40" s="380">
        <v>-0.54</v>
      </c>
      <c r="T40" s="380">
        <v>-0.54</v>
      </c>
      <c r="U40" s="380">
        <v>-0.54</v>
      </c>
      <c r="V40" s="380">
        <v>-0.54</v>
      </c>
      <c r="W40" s="380">
        <v>-0.54</v>
      </c>
      <c r="X40" s="380">
        <v>-0.54</v>
      </c>
      <c r="Y40" s="380">
        <v>-0.54</v>
      </c>
      <c r="Z40" s="380">
        <v>-0.54</v>
      </c>
      <c r="AA40" s="380">
        <v>-0.54</v>
      </c>
      <c r="AB40" s="380">
        <v>-0.54</v>
      </c>
      <c r="AC40" s="380">
        <v>-0.54</v>
      </c>
      <c r="AD40" s="380">
        <v>-0.54</v>
      </c>
      <c r="AE40" s="380">
        <v>-0.54</v>
      </c>
      <c r="AF40" s="380">
        <v>-0.54</v>
      </c>
      <c r="AG40" s="380">
        <v>-0.54</v>
      </c>
      <c r="AH40" s="380">
        <v>-0.54</v>
      </c>
      <c r="AI40" s="380">
        <v>-0.54</v>
      </c>
      <c r="AJ40" s="426">
        <v>-0.54</v>
      </c>
      <c r="AK40" s="142"/>
    </row>
    <row r="41" spans="1:37" ht="27" customHeight="1" x14ac:dyDescent="0.2">
      <c r="A41" s="143"/>
      <c r="B41" s="1062"/>
      <c r="C41" s="249" t="s">
        <v>122</v>
      </c>
      <c r="D41" s="356"/>
      <c r="E41" s="379" t="s">
        <v>122</v>
      </c>
      <c r="F41" s="356" t="s">
        <v>122</v>
      </c>
      <c r="G41" s="356">
        <v>2</v>
      </c>
      <c r="H41" s="339" t="s">
        <v>122</v>
      </c>
      <c r="I41" s="278" t="s">
        <v>122</v>
      </c>
      <c r="J41" s="278" t="s">
        <v>122</v>
      </c>
      <c r="K41" s="278" t="s">
        <v>122</v>
      </c>
      <c r="L41" s="380" t="s">
        <v>122</v>
      </c>
      <c r="M41" s="380" t="s">
        <v>122</v>
      </c>
      <c r="N41" s="380" t="s">
        <v>122</v>
      </c>
      <c r="O41" s="380" t="s">
        <v>122</v>
      </c>
      <c r="P41" s="380" t="s">
        <v>122</v>
      </c>
      <c r="Q41" s="380" t="s">
        <v>122</v>
      </c>
      <c r="R41" s="380" t="s">
        <v>122</v>
      </c>
      <c r="S41" s="380" t="s">
        <v>122</v>
      </c>
      <c r="T41" s="380" t="s">
        <v>122</v>
      </c>
      <c r="U41" s="380" t="s">
        <v>122</v>
      </c>
      <c r="V41" s="380" t="s">
        <v>122</v>
      </c>
      <c r="W41" s="380" t="s">
        <v>122</v>
      </c>
      <c r="X41" s="380" t="s">
        <v>122</v>
      </c>
      <c r="Y41" s="380" t="s">
        <v>122</v>
      </c>
      <c r="Z41" s="380" t="s">
        <v>122</v>
      </c>
      <c r="AA41" s="380" t="s">
        <v>122</v>
      </c>
      <c r="AB41" s="380" t="s">
        <v>122</v>
      </c>
      <c r="AC41" s="380" t="s">
        <v>122</v>
      </c>
      <c r="AD41" s="380" t="s">
        <v>122</v>
      </c>
      <c r="AE41" s="380" t="s">
        <v>122</v>
      </c>
      <c r="AF41" s="380" t="s">
        <v>122</v>
      </c>
      <c r="AG41" s="380" t="s">
        <v>122</v>
      </c>
      <c r="AH41" s="380" t="s">
        <v>122</v>
      </c>
      <c r="AI41" s="380" t="s">
        <v>122</v>
      </c>
      <c r="AJ41" s="426" t="s">
        <v>122</v>
      </c>
      <c r="AK41" s="142"/>
    </row>
    <row r="42" spans="1:37" ht="27" customHeight="1" x14ac:dyDescent="0.2">
      <c r="A42" s="143"/>
      <c r="B42" s="1062"/>
      <c r="C42" s="269" t="s">
        <v>179</v>
      </c>
      <c r="D42" s="329" t="s">
        <v>180</v>
      </c>
      <c r="E42" s="374" t="s">
        <v>173</v>
      </c>
      <c r="F42" s="328" t="s">
        <v>75</v>
      </c>
      <c r="G42" s="328">
        <v>2</v>
      </c>
      <c r="H42" s="343">
        <f>SUM(H43:H44)</f>
        <v>0</v>
      </c>
      <c r="I42" s="278">
        <f>SUM(I43:I44)</f>
        <v>0</v>
      </c>
      <c r="J42" s="278">
        <f>SUM(J43:J44)</f>
        <v>0</v>
      </c>
      <c r="K42" s="278">
        <f>SUM(K43:K44)</f>
        <v>0</v>
      </c>
      <c r="L42" s="345">
        <f>SUM(L43:L44)</f>
        <v>0</v>
      </c>
      <c r="M42" s="345">
        <f t="shared" ref="M42:AJ42" si="7">SUM(M43:M44)</f>
        <v>0</v>
      </c>
      <c r="N42" s="345">
        <f t="shared" si="7"/>
        <v>0</v>
      </c>
      <c r="O42" s="345">
        <f t="shared" si="7"/>
        <v>0</v>
      </c>
      <c r="P42" s="345">
        <f t="shared" si="7"/>
        <v>0</v>
      </c>
      <c r="Q42" s="345">
        <f t="shared" si="7"/>
        <v>0</v>
      </c>
      <c r="R42" s="345">
        <f t="shared" si="7"/>
        <v>0</v>
      </c>
      <c r="S42" s="345">
        <f t="shared" si="7"/>
        <v>0</v>
      </c>
      <c r="T42" s="345">
        <f t="shared" si="7"/>
        <v>0</v>
      </c>
      <c r="U42" s="345">
        <f t="shared" si="7"/>
        <v>0</v>
      </c>
      <c r="V42" s="345">
        <f t="shared" si="7"/>
        <v>0</v>
      </c>
      <c r="W42" s="345">
        <f t="shared" si="7"/>
        <v>0</v>
      </c>
      <c r="X42" s="345">
        <f t="shared" si="7"/>
        <v>0</v>
      </c>
      <c r="Y42" s="345">
        <f t="shared" si="7"/>
        <v>0</v>
      </c>
      <c r="Z42" s="345">
        <f t="shared" si="7"/>
        <v>0</v>
      </c>
      <c r="AA42" s="345">
        <f t="shared" si="7"/>
        <v>0</v>
      </c>
      <c r="AB42" s="345">
        <f t="shared" si="7"/>
        <v>0</v>
      </c>
      <c r="AC42" s="345">
        <f t="shared" si="7"/>
        <v>0</v>
      </c>
      <c r="AD42" s="345">
        <f t="shared" si="7"/>
        <v>0</v>
      </c>
      <c r="AE42" s="345">
        <f t="shared" si="7"/>
        <v>0</v>
      </c>
      <c r="AF42" s="345">
        <f t="shared" si="7"/>
        <v>0</v>
      </c>
      <c r="AG42" s="345">
        <f t="shared" si="7"/>
        <v>0</v>
      </c>
      <c r="AH42" s="345">
        <f t="shared" si="7"/>
        <v>0</v>
      </c>
      <c r="AI42" s="345">
        <f t="shared" si="7"/>
        <v>0</v>
      </c>
      <c r="AJ42" s="362">
        <f t="shared" si="7"/>
        <v>0</v>
      </c>
      <c r="AK42" s="142"/>
    </row>
    <row r="43" spans="1:37" ht="27" customHeight="1" x14ac:dyDescent="0.2">
      <c r="A43" s="143"/>
      <c r="B43" s="1062"/>
      <c r="C43" s="273"/>
      <c r="D43" s="443"/>
      <c r="E43" s="364"/>
      <c r="F43" s="365"/>
      <c r="G43" s="365">
        <v>2</v>
      </c>
      <c r="H43" s="343"/>
      <c r="I43" s="300"/>
      <c r="J43" s="300"/>
      <c r="K43" s="300"/>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91"/>
      <c r="AK43" s="142"/>
    </row>
    <row r="44" spans="1:37" ht="27" customHeight="1" x14ac:dyDescent="0.2">
      <c r="A44" s="143"/>
      <c r="B44" s="1062"/>
      <c r="C44" s="249" t="s">
        <v>122</v>
      </c>
      <c r="D44" s="356"/>
      <c r="E44" s="379" t="s">
        <v>122</v>
      </c>
      <c r="F44" s="356" t="s">
        <v>122</v>
      </c>
      <c r="G44" s="356">
        <v>2</v>
      </c>
      <c r="H44" s="339" t="s">
        <v>122</v>
      </c>
      <c r="I44" s="278" t="s">
        <v>122</v>
      </c>
      <c r="J44" s="278" t="s">
        <v>122</v>
      </c>
      <c r="K44" s="278" t="s">
        <v>122</v>
      </c>
      <c r="L44" s="380" t="s">
        <v>122</v>
      </c>
      <c r="M44" s="380" t="s">
        <v>122</v>
      </c>
      <c r="N44" s="380" t="s">
        <v>122</v>
      </c>
      <c r="O44" s="380" t="s">
        <v>122</v>
      </c>
      <c r="P44" s="380" t="s">
        <v>122</v>
      </c>
      <c r="Q44" s="380" t="s">
        <v>122</v>
      </c>
      <c r="R44" s="380" t="s">
        <v>122</v>
      </c>
      <c r="S44" s="380" t="s">
        <v>122</v>
      </c>
      <c r="T44" s="380" t="s">
        <v>122</v>
      </c>
      <c r="U44" s="380" t="s">
        <v>122</v>
      </c>
      <c r="V44" s="380" t="s">
        <v>122</v>
      </c>
      <c r="W44" s="380" t="s">
        <v>122</v>
      </c>
      <c r="X44" s="380" t="s">
        <v>122</v>
      </c>
      <c r="Y44" s="380" t="s">
        <v>122</v>
      </c>
      <c r="Z44" s="380" t="s">
        <v>122</v>
      </c>
      <c r="AA44" s="380" t="s">
        <v>122</v>
      </c>
      <c r="AB44" s="380" t="s">
        <v>122</v>
      </c>
      <c r="AC44" s="380" t="s">
        <v>122</v>
      </c>
      <c r="AD44" s="380" t="s">
        <v>122</v>
      </c>
      <c r="AE44" s="380" t="s">
        <v>122</v>
      </c>
      <c r="AF44" s="380" t="s">
        <v>122</v>
      </c>
      <c r="AG44" s="380" t="s">
        <v>122</v>
      </c>
      <c r="AH44" s="380" t="s">
        <v>122</v>
      </c>
      <c r="AI44" s="380" t="s">
        <v>122</v>
      </c>
      <c r="AJ44" s="426" t="s">
        <v>122</v>
      </c>
      <c r="AK44" s="142"/>
    </row>
    <row r="45" spans="1:37" ht="27" customHeight="1" x14ac:dyDescent="0.2">
      <c r="A45" s="143"/>
      <c r="B45" s="1062"/>
      <c r="C45" s="273" t="s">
        <v>181</v>
      </c>
      <c r="D45" s="443" t="s">
        <v>182</v>
      </c>
      <c r="E45" s="364" t="s">
        <v>123</v>
      </c>
      <c r="F45" s="365" t="s">
        <v>75</v>
      </c>
      <c r="G45" s="365">
        <v>2</v>
      </c>
      <c r="H45" s="343">
        <v>4.6500000000000004</v>
      </c>
      <c r="I45" s="352">
        <v>4.6500000000000004</v>
      </c>
      <c r="J45" s="352">
        <v>4.6500000000000004</v>
      </c>
      <c r="K45" s="352">
        <v>4.6500000000000004</v>
      </c>
      <c r="L45" s="361">
        <v>4.6500000000000004</v>
      </c>
      <c r="M45" s="361">
        <v>4.6500000000000004</v>
      </c>
      <c r="N45" s="361">
        <v>4.6500000000000004</v>
      </c>
      <c r="O45" s="361">
        <v>4.6500000000000004</v>
      </c>
      <c r="P45" s="361">
        <v>4.6500000000000004</v>
      </c>
      <c r="Q45" s="361">
        <v>4.6500000000000004</v>
      </c>
      <c r="R45" s="361">
        <v>4.6500000000000004</v>
      </c>
      <c r="S45" s="361">
        <v>4.6500000000000004</v>
      </c>
      <c r="T45" s="361">
        <v>4.6500000000000004</v>
      </c>
      <c r="U45" s="361">
        <v>4.6500000000000004</v>
      </c>
      <c r="V45" s="361">
        <v>4.6500000000000004</v>
      </c>
      <c r="W45" s="361">
        <v>4.6500000000000004</v>
      </c>
      <c r="X45" s="361">
        <v>4.6500000000000004</v>
      </c>
      <c r="Y45" s="361">
        <v>4.6500000000000004</v>
      </c>
      <c r="Z45" s="361">
        <v>4.6500000000000004</v>
      </c>
      <c r="AA45" s="361">
        <v>4.6500000000000004</v>
      </c>
      <c r="AB45" s="361">
        <v>4.6500000000000004</v>
      </c>
      <c r="AC45" s="361">
        <v>4.6500000000000004</v>
      </c>
      <c r="AD45" s="361">
        <v>4.6500000000000004</v>
      </c>
      <c r="AE45" s="361">
        <v>4.6500000000000004</v>
      </c>
      <c r="AF45" s="361">
        <v>4.6500000000000004</v>
      </c>
      <c r="AG45" s="361">
        <v>4.6500000000000004</v>
      </c>
      <c r="AH45" s="361">
        <v>4.6500000000000004</v>
      </c>
      <c r="AI45" s="361">
        <v>4.6500000000000004</v>
      </c>
      <c r="AJ45" s="391">
        <v>4.6500000000000004</v>
      </c>
      <c r="AK45" s="142"/>
    </row>
    <row r="46" spans="1:37" ht="27" customHeight="1" thickBot="1" x14ac:dyDescent="0.25">
      <c r="A46" s="143"/>
      <c r="B46" s="1063"/>
      <c r="C46" s="444" t="s">
        <v>183</v>
      </c>
      <c r="D46" s="445" t="s">
        <v>184</v>
      </c>
      <c r="E46" s="446" t="s">
        <v>123</v>
      </c>
      <c r="F46" s="447" t="s">
        <v>75</v>
      </c>
      <c r="G46" s="447">
        <v>2</v>
      </c>
      <c r="H46" s="448">
        <v>19.38</v>
      </c>
      <c r="I46" s="449">
        <v>19.38</v>
      </c>
      <c r="J46" s="449">
        <v>19.38</v>
      </c>
      <c r="K46" s="449">
        <v>19.38</v>
      </c>
      <c r="L46" s="450">
        <v>19.38</v>
      </c>
      <c r="M46" s="450">
        <v>19.38</v>
      </c>
      <c r="N46" s="450">
        <v>19.38</v>
      </c>
      <c r="O46" s="450">
        <v>19.38</v>
      </c>
      <c r="P46" s="450">
        <v>19.38</v>
      </c>
      <c r="Q46" s="450">
        <v>19.38</v>
      </c>
      <c r="R46" s="450">
        <v>19.38</v>
      </c>
      <c r="S46" s="450">
        <v>19.38</v>
      </c>
      <c r="T46" s="450">
        <v>19.38</v>
      </c>
      <c r="U46" s="450">
        <v>19.38</v>
      </c>
      <c r="V46" s="450">
        <v>19.38</v>
      </c>
      <c r="W46" s="450">
        <v>19.38</v>
      </c>
      <c r="X46" s="450">
        <v>19.38</v>
      </c>
      <c r="Y46" s="450">
        <v>19.38</v>
      </c>
      <c r="Z46" s="450">
        <v>19.38</v>
      </c>
      <c r="AA46" s="450">
        <v>19.38</v>
      </c>
      <c r="AB46" s="450">
        <v>19.38</v>
      </c>
      <c r="AC46" s="450">
        <v>19.38</v>
      </c>
      <c r="AD46" s="450">
        <v>19.38</v>
      </c>
      <c r="AE46" s="450">
        <v>19.38</v>
      </c>
      <c r="AF46" s="450">
        <v>19.38</v>
      </c>
      <c r="AG46" s="450">
        <v>19.38</v>
      </c>
      <c r="AH46" s="450">
        <v>19.38</v>
      </c>
      <c r="AI46" s="450">
        <v>19.38</v>
      </c>
      <c r="AJ46" s="451">
        <v>19.38</v>
      </c>
      <c r="AK46" s="142"/>
    </row>
    <row r="47" spans="1:37" ht="27" customHeight="1" x14ac:dyDescent="0.25">
      <c r="A47" s="153"/>
      <c r="B47" s="183"/>
      <c r="C47" s="154"/>
      <c r="D47" s="184"/>
      <c r="E47" s="185"/>
      <c r="F47" s="184"/>
      <c r="G47" s="184"/>
      <c r="H47" s="186"/>
      <c r="I47" s="187"/>
      <c r="J47" s="188"/>
      <c r="K47" s="154"/>
      <c r="L47" s="188"/>
      <c r="M47" s="189"/>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row>
    <row r="48" spans="1:37" ht="27" customHeight="1" x14ac:dyDescent="0.25">
      <c r="A48" s="153"/>
      <c r="B48" s="183"/>
      <c r="C48" s="154"/>
      <c r="D48" s="154"/>
      <c r="E48" s="190"/>
      <c r="F48" s="154"/>
      <c r="G48" s="154"/>
      <c r="H48" s="154"/>
      <c r="I48" s="156"/>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row>
    <row r="49" spans="1:37" ht="27" customHeight="1" x14ac:dyDescent="0.25">
      <c r="A49" s="153"/>
      <c r="B49" s="183"/>
      <c r="C49" s="184"/>
      <c r="D49" s="144" t="str">
        <f>'TITLE PAGE'!B9</f>
        <v>Company:</v>
      </c>
      <c r="E49" s="334" t="str">
        <f>'TITLE PAGE'!D9</f>
        <v>Wessex Water</v>
      </c>
      <c r="F49" s="184"/>
      <c r="G49" s="184"/>
      <c r="H49" s="184"/>
      <c r="I49" s="184"/>
      <c r="J49" s="184"/>
      <c r="K49" s="154"/>
      <c r="L49" s="184"/>
      <c r="M49" s="184"/>
      <c r="N49" s="184"/>
      <c r="O49" s="184"/>
      <c r="P49" s="154"/>
      <c r="Q49" s="154"/>
      <c r="R49" s="154"/>
      <c r="S49" s="154"/>
      <c r="T49" s="154"/>
      <c r="U49" s="154"/>
      <c r="V49" s="154"/>
      <c r="W49" s="154"/>
      <c r="X49" s="154"/>
      <c r="Y49" s="154"/>
      <c r="Z49" s="154"/>
      <c r="AA49" s="154"/>
      <c r="AB49" s="154"/>
      <c r="AC49" s="154"/>
      <c r="AD49" s="154"/>
      <c r="AE49" s="154"/>
      <c r="AF49" s="154"/>
      <c r="AG49" s="154"/>
      <c r="AH49" s="154"/>
      <c r="AI49" s="154"/>
      <c r="AJ49" s="154"/>
      <c r="AK49" s="154"/>
    </row>
    <row r="50" spans="1:37" ht="27" customHeight="1" x14ac:dyDescent="0.25">
      <c r="A50" s="153"/>
      <c r="B50" s="183"/>
      <c r="C50" s="184"/>
      <c r="D50" s="147" t="str">
        <f>'TITLE PAGE'!B10</f>
        <v>Resource Zone Name:</v>
      </c>
      <c r="E50" s="335" t="str">
        <f>'TITLE PAGE'!D10</f>
        <v>Supply Area</v>
      </c>
      <c r="F50" s="184"/>
      <c r="G50" s="184"/>
      <c r="H50" s="184"/>
      <c r="I50" s="184"/>
      <c r="J50" s="184"/>
      <c r="K50" s="154"/>
      <c r="L50" s="184"/>
      <c r="M50" s="184"/>
      <c r="N50" s="184"/>
      <c r="O50" s="184"/>
      <c r="P50" s="154"/>
      <c r="Q50" s="154"/>
      <c r="R50" s="154"/>
      <c r="S50" s="154"/>
      <c r="T50" s="154"/>
      <c r="U50" s="154"/>
      <c r="V50" s="154"/>
      <c r="W50" s="154"/>
      <c r="X50" s="154"/>
      <c r="Y50" s="154"/>
      <c r="Z50" s="154"/>
      <c r="AA50" s="154"/>
      <c r="AB50" s="154"/>
      <c r="AC50" s="154"/>
      <c r="AD50" s="154"/>
      <c r="AE50" s="154"/>
      <c r="AF50" s="154"/>
      <c r="AG50" s="154"/>
      <c r="AH50" s="154"/>
      <c r="AI50" s="154"/>
      <c r="AJ50" s="154"/>
      <c r="AK50" s="154"/>
    </row>
    <row r="51" spans="1:37" ht="27" customHeight="1" x14ac:dyDescent="0.2">
      <c r="A51" s="153"/>
      <c r="B51" s="191"/>
      <c r="C51" s="184"/>
      <c r="D51" s="147" t="str">
        <f>'TITLE PAGE'!B11</f>
        <v>Resource Zone Number:</v>
      </c>
      <c r="E51" s="336">
        <f>'TITLE PAGE'!D11</f>
        <v>1</v>
      </c>
      <c r="F51" s="184"/>
      <c r="G51" s="184"/>
      <c r="H51" s="184"/>
      <c r="I51" s="184"/>
      <c r="J51" s="184"/>
      <c r="K51" s="154"/>
      <c r="L51" s="184"/>
      <c r="M51" s="184"/>
      <c r="N51" s="184"/>
      <c r="O51" s="184"/>
      <c r="P51" s="154"/>
      <c r="Q51" s="154"/>
      <c r="R51" s="154"/>
      <c r="S51" s="154"/>
      <c r="T51" s="154"/>
      <c r="U51" s="154"/>
      <c r="V51" s="154"/>
      <c r="W51" s="154"/>
      <c r="X51" s="154"/>
      <c r="Y51" s="154"/>
      <c r="Z51" s="154"/>
      <c r="AA51" s="154"/>
      <c r="AB51" s="154"/>
      <c r="AC51" s="154"/>
      <c r="AD51" s="154"/>
      <c r="AE51" s="154"/>
      <c r="AF51" s="154"/>
      <c r="AG51" s="154"/>
      <c r="AH51" s="154"/>
      <c r="AI51" s="154"/>
      <c r="AJ51" s="154"/>
      <c r="AK51" s="154"/>
    </row>
    <row r="52" spans="1:37" ht="27" customHeight="1" x14ac:dyDescent="0.25">
      <c r="A52" s="153"/>
      <c r="B52" s="183"/>
      <c r="C52" s="184"/>
      <c r="D52" s="147" t="str">
        <f>'TITLE PAGE'!B12</f>
        <v xml:space="preserve">Planning Scenario Name:                                                                     </v>
      </c>
      <c r="E52" s="335" t="str">
        <f>'TITLE PAGE'!D12</f>
        <v>Dry Year Annual Average</v>
      </c>
      <c r="F52" s="184"/>
      <c r="G52" s="184"/>
      <c r="H52" s="184"/>
      <c r="I52" s="184"/>
      <c r="J52" s="184"/>
      <c r="K52" s="154"/>
      <c r="L52" s="184"/>
      <c r="M52" s="184"/>
      <c r="N52" s="184"/>
      <c r="O52" s="184"/>
      <c r="P52" s="154"/>
      <c r="Q52" s="154"/>
      <c r="R52" s="154"/>
      <c r="S52" s="154"/>
      <c r="T52" s="154"/>
      <c r="U52" s="154"/>
      <c r="V52" s="154"/>
      <c r="W52" s="154"/>
      <c r="X52" s="154"/>
      <c r="Y52" s="154"/>
      <c r="Z52" s="154"/>
      <c r="AA52" s="154"/>
      <c r="AB52" s="154"/>
      <c r="AC52" s="154"/>
      <c r="AD52" s="154"/>
      <c r="AE52" s="154"/>
      <c r="AF52" s="154"/>
      <c r="AG52" s="154"/>
      <c r="AH52" s="154"/>
      <c r="AI52" s="154"/>
      <c r="AJ52" s="154"/>
      <c r="AK52" s="154"/>
    </row>
    <row r="53" spans="1:37" ht="27" customHeight="1" x14ac:dyDescent="0.25">
      <c r="A53" s="153"/>
      <c r="B53" s="183"/>
      <c r="C53" s="184"/>
      <c r="D53" s="150" t="str">
        <f>'TITLE PAGE'!B13</f>
        <v xml:space="preserve">Chosen Level of Service:  </v>
      </c>
      <c r="E53" s="192" t="str">
        <f>'TITLE PAGE'!D13</f>
        <v>Company</v>
      </c>
      <c r="F53" s="184"/>
      <c r="G53" s="184"/>
      <c r="H53" s="184"/>
      <c r="I53" s="184"/>
      <c r="J53" s="184"/>
      <c r="K53" s="154"/>
      <c r="L53" s="184"/>
      <c r="M53" s="184"/>
      <c r="N53" s="184"/>
      <c r="O53" s="184"/>
      <c r="P53" s="154"/>
      <c r="Q53" s="154"/>
      <c r="R53" s="154"/>
      <c r="S53" s="154"/>
      <c r="T53" s="154"/>
      <c r="U53" s="154"/>
      <c r="V53" s="154"/>
      <c r="W53" s="154"/>
      <c r="X53" s="154"/>
      <c r="Y53" s="154"/>
      <c r="Z53" s="154"/>
      <c r="AA53" s="154"/>
      <c r="AB53" s="154"/>
      <c r="AC53" s="154"/>
      <c r="AD53" s="154"/>
      <c r="AE53" s="154"/>
      <c r="AF53" s="154"/>
      <c r="AG53" s="154"/>
      <c r="AH53" s="154"/>
      <c r="AI53" s="154"/>
      <c r="AJ53" s="154"/>
      <c r="AK53" s="154"/>
    </row>
    <row r="54" spans="1:37" ht="27" customHeight="1" x14ac:dyDescent="0.25">
      <c r="A54" s="153"/>
      <c r="B54" s="183"/>
      <c r="C54" s="184"/>
      <c r="D54" s="184"/>
      <c r="E54" s="193"/>
      <c r="F54" s="184"/>
      <c r="G54" s="184"/>
      <c r="H54" s="184"/>
      <c r="I54" s="184"/>
      <c r="J54" s="184"/>
      <c r="K54" s="154"/>
      <c r="L54" s="184"/>
      <c r="M54" s="184"/>
      <c r="N54" s="184"/>
      <c r="O54" s="184"/>
      <c r="P54" s="154"/>
      <c r="Q54" s="154"/>
      <c r="R54" s="154"/>
      <c r="S54" s="154"/>
      <c r="T54" s="154"/>
      <c r="U54" s="154"/>
      <c r="V54" s="154"/>
      <c r="W54" s="154"/>
      <c r="X54" s="154"/>
      <c r="Y54" s="154"/>
      <c r="Z54" s="154"/>
      <c r="AA54" s="154"/>
      <c r="AB54" s="154"/>
      <c r="AC54" s="154"/>
      <c r="AD54" s="154"/>
      <c r="AE54" s="154"/>
      <c r="AF54" s="154"/>
      <c r="AG54" s="154"/>
      <c r="AH54" s="154"/>
      <c r="AI54" s="154"/>
      <c r="AJ54" s="154"/>
      <c r="AK54" s="154"/>
    </row>
  </sheetData>
  <mergeCells count="3">
    <mergeCell ref="I1:J1"/>
    <mergeCell ref="B4:B31"/>
    <mergeCell ref="B32:B46"/>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7"/>
  <sheetViews>
    <sheetView topLeftCell="T1" zoomScale="70" zoomScaleNormal="70" workbookViewId="0">
      <selection activeCell="AJ62" sqref="I62:AJ63"/>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6" ht="18.75" thickBot="1" x14ac:dyDescent="0.25">
      <c r="A1" s="134"/>
      <c r="B1" s="157"/>
      <c r="C1" s="158" t="s">
        <v>185</v>
      </c>
      <c r="D1" s="194"/>
      <c r="E1" s="195"/>
      <c r="F1" s="196"/>
      <c r="G1" s="196"/>
      <c r="H1" s="196"/>
      <c r="I1" s="1068"/>
      <c r="J1" s="1057"/>
      <c r="K1" s="1057"/>
      <c r="L1" s="162"/>
      <c r="M1" s="162"/>
      <c r="N1" s="162"/>
      <c r="O1" s="162"/>
      <c r="P1" s="162"/>
      <c r="Q1" s="163"/>
      <c r="R1" s="163"/>
      <c r="S1" s="163"/>
      <c r="T1" s="163"/>
      <c r="U1" s="163"/>
      <c r="V1" s="163"/>
      <c r="W1" s="163"/>
      <c r="X1" s="163"/>
      <c r="Y1" s="163"/>
      <c r="Z1" s="163"/>
      <c r="AA1" s="163"/>
      <c r="AB1" s="163"/>
      <c r="AC1" s="163"/>
      <c r="AD1" s="163"/>
      <c r="AE1" s="163"/>
      <c r="AF1" s="163"/>
      <c r="AG1" s="163"/>
      <c r="AH1" s="165"/>
      <c r="AI1" s="163"/>
      <c r="AJ1" s="197"/>
    </row>
    <row r="2" spans="1:36" ht="32.25" thickBot="1" x14ac:dyDescent="0.25">
      <c r="A2" s="166"/>
      <c r="B2" s="167"/>
      <c r="C2" s="139" t="s">
        <v>111</v>
      </c>
      <c r="D2" s="140" t="s">
        <v>138</v>
      </c>
      <c r="E2" s="198" t="s">
        <v>112</v>
      </c>
      <c r="F2" s="140" t="s">
        <v>139</v>
      </c>
      <c r="G2" s="169" t="s">
        <v>186</v>
      </c>
      <c r="H2" s="199" t="str">
        <f>'TITLE PAGE'!D14</f>
        <v>2017-18</v>
      </c>
      <c r="I2" s="172" t="str">
        <f>'WRZ summary'!E5</f>
        <v>For info 2017-18</v>
      </c>
      <c r="J2" s="172" t="str">
        <f>'WRZ summary'!F5</f>
        <v>For info 2018-19</v>
      </c>
      <c r="K2" s="172" t="str">
        <f>'WRZ summary'!G5</f>
        <v>For info 2019-20</v>
      </c>
      <c r="L2" s="200" t="str">
        <f>'WRZ summary'!H5</f>
        <v>2020-21</v>
      </c>
      <c r="M2" s="200" t="str">
        <f>'WRZ summary'!I5</f>
        <v>2021-22</v>
      </c>
      <c r="N2" s="200" t="str">
        <f>'WRZ summary'!J5</f>
        <v>2022-23</v>
      </c>
      <c r="O2" s="200" t="str">
        <f>'WRZ summary'!K5</f>
        <v>2023-24</v>
      </c>
      <c r="P2" s="200" t="str">
        <f>'WRZ summary'!L5</f>
        <v>2024-25</v>
      </c>
      <c r="Q2" s="200" t="str">
        <f>'WRZ summary'!M5</f>
        <v>2025-26</v>
      </c>
      <c r="R2" s="200" t="str">
        <f>'WRZ summary'!N5</f>
        <v>2026-27</v>
      </c>
      <c r="S2" s="200" t="str">
        <f>'WRZ summary'!O5</f>
        <v>2027-28</v>
      </c>
      <c r="T2" s="200" t="str">
        <f>'WRZ summary'!P5</f>
        <v>2028-29</v>
      </c>
      <c r="U2" s="200" t="str">
        <f>'WRZ summary'!Q5</f>
        <v>2029-2030</v>
      </c>
      <c r="V2" s="200" t="str">
        <f>'WRZ summary'!R5</f>
        <v>2030-2031</v>
      </c>
      <c r="W2" s="200" t="str">
        <f>'WRZ summary'!S5</f>
        <v>2031-2032</v>
      </c>
      <c r="X2" s="200" t="str">
        <f>'WRZ summary'!T5</f>
        <v>2032-33</v>
      </c>
      <c r="Y2" s="200" t="str">
        <f>'WRZ summary'!U5</f>
        <v>2033-34</v>
      </c>
      <c r="Z2" s="200" t="str">
        <f>'WRZ summary'!V5</f>
        <v>2034-35</v>
      </c>
      <c r="AA2" s="200" t="str">
        <f>'WRZ summary'!W5</f>
        <v>2035-36</v>
      </c>
      <c r="AB2" s="200" t="str">
        <f>'WRZ summary'!X5</f>
        <v>2036-37</v>
      </c>
      <c r="AC2" s="200" t="str">
        <f>'WRZ summary'!Y5</f>
        <v>2037-38</v>
      </c>
      <c r="AD2" s="200" t="str">
        <f>'WRZ summary'!Z5</f>
        <v>2038-39</v>
      </c>
      <c r="AE2" s="200" t="str">
        <f>'WRZ summary'!AA5</f>
        <v>2039-40</v>
      </c>
      <c r="AF2" s="200" t="str">
        <f>'WRZ summary'!AB5</f>
        <v>2040-41</v>
      </c>
      <c r="AG2" s="200" t="str">
        <f>'WRZ summary'!AC5</f>
        <v>2041-42</v>
      </c>
      <c r="AH2" s="200" t="str">
        <f>'WRZ summary'!AD5</f>
        <v>2042-43</v>
      </c>
      <c r="AI2" s="200" t="str">
        <f>'WRZ summary'!AE5</f>
        <v>2043-44</v>
      </c>
      <c r="AJ2" s="201" t="str">
        <f>'WRZ summary'!AF5</f>
        <v>2044-45</v>
      </c>
    </row>
    <row r="3" spans="1:36" ht="25.15" customHeight="1" x14ac:dyDescent="0.2">
      <c r="A3" s="202"/>
      <c r="B3" s="1069" t="s">
        <v>187</v>
      </c>
      <c r="C3" s="398" t="s">
        <v>188</v>
      </c>
      <c r="D3" s="399" t="s">
        <v>189</v>
      </c>
      <c r="E3" s="400" t="s">
        <v>123</v>
      </c>
      <c r="F3" s="401" t="s">
        <v>75</v>
      </c>
      <c r="G3" s="402">
        <v>2</v>
      </c>
      <c r="H3" s="403">
        <v>80.555737083753442</v>
      </c>
      <c r="I3" s="404">
        <v>80.555737083753442</v>
      </c>
      <c r="J3" s="404">
        <v>79.637743465199776</v>
      </c>
      <c r="K3" s="404">
        <v>78.719751852373108</v>
      </c>
      <c r="L3" s="405">
        <v>77.801762157021415</v>
      </c>
      <c r="M3" s="405">
        <v>76.883774294775819</v>
      </c>
      <c r="N3" s="405">
        <v>75.96578818497963</v>
      </c>
      <c r="O3" s="405">
        <v>75.047803750525105</v>
      </c>
      <c r="P3" s="405">
        <v>74.12982091769716</v>
      </c>
      <c r="Q3" s="405">
        <v>73.288477141385414</v>
      </c>
      <c r="R3" s="405">
        <v>72.983597506385863</v>
      </c>
      <c r="S3" s="405">
        <v>72.433843885724514</v>
      </c>
      <c r="T3" s="405">
        <v>71.884036298578167</v>
      </c>
      <c r="U3" s="405">
        <v>71.367121482970788</v>
      </c>
      <c r="V3" s="405">
        <v>70.857755307020184</v>
      </c>
      <c r="W3" s="405">
        <v>70.357962605335402</v>
      </c>
      <c r="X3" s="405">
        <v>69.859360868027792</v>
      </c>
      <c r="Y3" s="405">
        <v>69.374302359690702</v>
      </c>
      <c r="Z3" s="405">
        <v>68.916783944546538</v>
      </c>
      <c r="AA3" s="405">
        <v>68.457265639219528</v>
      </c>
      <c r="AB3" s="405">
        <v>67.998010083036846</v>
      </c>
      <c r="AC3" s="405">
        <v>67.559569110519561</v>
      </c>
      <c r="AD3" s="405">
        <v>67.125048511038742</v>
      </c>
      <c r="AE3" s="405">
        <v>66.702505496048786</v>
      </c>
      <c r="AF3" s="405">
        <v>66.374812917074095</v>
      </c>
      <c r="AG3" s="405">
        <v>66.065757946453772</v>
      </c>
      <c r="AH3" s="405">
        <v>65.775004072921504</v>
      </c>
      <c r="AI3" s="405">
        <v>65.502269186737195</v>
      </c>
      <c r="AJ3" s="406">
        <v>65.247326252576443</v>
      </c>
    </row>
    <row r="4" spans="1:36" ht="25.15" customHeight="1" x14ac:dyDescent="0.2">
      <c r="A4" s="153"/>
      <c r="B4" s="1070"/>
      <c r="C4" s="273" t="s">
        <v>190</v>
      </c>
      <c r="D4" s="407" t="s">
        <v>191</v>
      </c>
      <c r="E4" s="338" t="s">
        <v>123</v>
      </c>
      <c r="F4" s="365" t="s">
        <v>75</v>
      </c>
      <c r="G4" s="365">
        <v>2</v>
      </c>
      <c r="H4" s="343">
        <v>4.6301931379036763</v>
      </c>
      <c r="I4" s="352">
        <v>4.6301931379036763</v>
      </c>
      <c r="J4" s="352">
        <v>4.2696903922817748</v>
      </c>
      <c r="K4" s="352">
        <v>4.1253276219383537</v>
      </c>
      <c r="L4" s="361">
        <v>3.9836926634235192</v>
      </c>
      <c r="M4" s="361">
        <v>3.848686872446704</v>
      </c>
      <c r="N4" s="361">
        <v>3.7156127715118199</v>
      </c>
      <c r="O4" s="361">
        <v>3.5868018979578222</v>
      </c>
      <c r="P4" s="361">
        <v>3.4659550979214844</v>
      </c>
      <c r="Q4" s="361">
        <v>3.3498649386033601</v>
      </c>
      <c r="R4" s="361">
        <v>3.2304772336745673</v>
      </c>
      <c r="S4" s="361">
        <v>3.1179007197616913</v>
      </c>
      <c r="T4" s="361">
        <v>2.999305120840325</v>
      </c>
      <c r="U4" s="361">
        <v>2.8833666891265288</v>
      </c>
      <c r="V4" s="361">
        <v>2.771682556246863</v>
      </c>
      <c r="W4" s="361">
        <v>2.6612370666434506</v>
      </c>
      <c r="X4" s="361">
        <v>2.5528975911616896</v>
      </c>
      <c r="Y4" s="361">
        <v>2.450335738971718</v>
      </c>
      <c r="Z4" s="361">
        <v>2.3498894348538628</v>
      </c>
      <c r="AA4" s="361">
        <v>2.2526119116124139</v>
      </c>
      <c r="AB4" s="361">
        <v>2.1587002695156214</v>
      </c>
      <c r="AC4" s="361">
        <v>2.0678096579442982</v>
      </c>
      <c r="AD4" s="361">
        <v>1.9795921208877685</v>
      </c>
      <c r="AE4" s="361">
        <v>1.8951066932783673</v>
      </c>
      <c r="AF4" s="361">
        <v>1.8157126766749105</v>
      </c>
      <c r="AG4" s="361">
        <v>1.7409335665366716</v>
      </c>
      <c r="AH4" s="361">
        <v>1.6681480373260669</v>
      </c>
      <c r="AI4" s="361">
        <v>1.5984821438250707</v>
      </c>
      <c r="AJ4" s="391">
        <v>1.5329228374710784</v>
      </c>
    </row>
    <row r="5" spans="1:36" ht="25.15" customHeight="1" x14ac:dyDescent="0.2">
      <c r="A5" s="153"/>
      <c r="B5" s="1070"/>
      <c r="C5" s="408" t="s">
        <v>192</v>
      </c>
      <c r="D5" s="407" t="s">
        <v>193</v>
      </c>
      <c r="E5" s="338" t="s">
        <v>123</v>
      </c>
      <c r="F5" s="365" t="s">
        <v>75</v>
      </c>
      <c r="G5" s="365">
        <v>2</v>
      </c>
      <c r="H5" s="343">
        <v>97.28041415035797</v>
      </c>
      <c r="I5" s="352">
        <v>97.28041415035797</v>
      </c>
      <c r="J5" s="352">
        <v>102.61159850073174</v>
      </c>
      <c r="K5" s="352">
        <v>107.54197904265443</v>
      </c>
      <c r="L5" s="361">
        <v>112.12602951690978</v>
      </c>
      <c r="M5" s="361">
        <v>116.39586503992383</v>
      </c>
      <c r="N5" s="361">
        <v>120.55149181013178</v>
      </c>
      <c r="O5" s="361">
        <v>124.38380498275234</v>
      </c>
      <c r="P5" s="361">
        <v>127.94475772905348</v>
      </c>
      <c r="Q5" s="361">
        <v>131.5262435253361</v>
      </c>
      <c r="R5" s="361">
        <v>134.65620037263892</v>
      </c>
      <c r="S5" s="361">
        <v>137.7345897290601</v>
      </c>
      <c r="T5" s="361">
        <v>140.54844263519033</v>
      </c>
      <c r="U5" s="361">
        <v>143.13203598816975</v>
      </c>
      <c r="V5" s="361">
        <v>145.58164816437989</v>
      </c>
      <c r="W5" s="361">
        <v>147.91332260137062</v>
      </c>
      <c r="X5" s="361">
        <v>150.19558636247905</v>
      </c>
      <c r="Y5" s="361">
        <v>152.2664918094182</v>
      </c>
      <c r="Z5" s="361">
        <v>154.21058394274499</v>
      </c>
      <c r="AA5" s="361">
        <v>156.06155756201622</v>
      </c>
      <c r="AB5" s="361">
        <v>157.9630066730555</v>
      </c>
      <c r="AC5" s="361">
        <v>159.64175430093556</v>
      </c>
      <c r="AD5" s="361">
        <v>161.21583180263295</v>
      </c>
      <c r="AE5" s="361">
        <v>162.72142132072915</v>
      </c>
      <c r="AF5" s="361">
        <v>164.3456086777858</v>
      </c>
      <c r="AG5" s="361">
        <v>165.91364428498147</v>
      </c>
      <c r="AH5" s="361">
        <v>167.59205313961269</v>
      </c>
      <c r="AI5" s="361">
        <v>169.08710561396273</v>
      </c>
      <c r="AJ5" s="391">
        <v>170.56449769281036</v>
      </c>
    </row>
    <row r="6" spans="1:36" ht="25.15" customHeight="1" x14ac:dyDescent="0.2">
      <c r="A6" s="153"/>
      <c r="B6" s="1070"/>
      <c r="C6" s="273" t="s">
        <v>194</v>
      </c>
      <c r="D6" s="407" t="s">
        <v>195</v>
      </c>
      <c r="E6" s="338" t="s">
        <v>123</v>
      </c>
      <c r="F6" s="365" t="s">
        <v>75</v>
      </c>
      <c r="G6" s="409">
        <v>2</v>
      </c>
      <c r="H6" s="410">
        <v>91.75191588968822</v>
      </c>
      <c r="I6" s="411">
        <v>91.75191588968822</v>
      </c>
      <c r="J6" s="411">
        <v>87.298609682443811</v>
      </c>
      <c r="K6" s="411">
        <v>83.303672895463862</v>
      </c>
      <c r="L6" s="412">
        <v>79.478743384521692</v>
      </c>
      <c r="M6" s="412">
        <v>76.022647129747227</v>
      </c>
      <c r="N6" s="412">
        <v>72.759792183833795</v>
      </c>
      <c r="O6" s="412">
        <v>69.745716805214727</v>
      </c>
      <c r="P6" s="412">
        <v>67.055370334900985</v>
      </c>
      <c r="Q6" s="412">
        <v>64.543541172087984</v>
      </c>
      <c r="R6" s="412">
        <v>62.180355188528139</v>
      </c>
      <c r="S6" s="412">
        <v>60.028293878449503</v>
      </c>
      <c r="T6" s="412">
        <v>57.956917827380032</v>
      </c>
      <c r="U6" s="412">
        <v>56.018031298351666</v>
      </c>
      <c r="V6" s="412">
        <v>54.193278568295504</v>
      </c>
      <c r="W6" s="412">
        <v>52.478845455707692</v>
      </c>
      <c r="X6" s="412">
        <v>50.856056407596398</v>
      </c>
      <c r="Y6" s="412">
        <v>49.367507712382121</v>
      </c>
      <c r="Z6" s="412">
        <v>47.913342195281139</v>
      </c>
      <c r="AA6" s="412">
        <v>46.53871539689051</v>
      </c>
      <c r="AB6" s="412">
        <v>45.233422432335352</v>
      </c>
      <c r="AC6" s="412">
        <v>43.988289249145694</v>
      </c>
      <c r="AD6" s="412">
        <v>42.806817076537357</v>
      </c>
      <c r="AE6" s="412">
        <v>41.676886146285248</v>
      </c>
      <c r="AF6" s="412">
        <v>40.634242826874591</v>
      </c>
      <c r="AG6" s="412">
        <v>39.666284984171682</v>
      </c>
      <c r="AH6" s="412">
        <v>38.713064914685148</v>
      </c>
      <c r="AI6" s="412">
        <v>37.797274301282222</v>
      </c>
      <c r="AJ6" s="413">
        <v>36.952427753536995</v>
      </c>
    </row>
    <row r="7" spans="1:36" ht="25.15" customHeight="1" x14ac:dyDescent="0.2">
      <c r="A7" s="153"/>
      <c r="B7" s="1070"/>
      <c r="C7" s="269" t="s">
        <v>196</v>
      </c>
      <c r="D7" s="349" t="s">
        <v>197</v>
      </c>
      <c r="E7" s="350" t="s">
        <v>198</v>
      </c>
      <c r="F7" s="328" t="s">
        <v>75</v>
      </c>
      <c r="G7" s="328">
        <v>2</v>
      </c>
      <c r="H7" s="343">
        <f>H3-H30</f>
        <v>80.242786083753444</v>
      </c>
      <c r="I7" s="344">
        <f>I3-I30</f>
        <v>80.242786083753444</v>
      </c>
      <c r="J7" s="344">
        <f t="shared" ref="H7:AJ10" si="0">J3-J30</f>
        <v>79.324734869821995</v>
      </c>
      <c r="K7" s="344">
        <f t="shared" si="0"/>
        <v>78.40673580479195</v>
      </c>
      <c r="L7" s="345">
        <f t="shared" si="0"/>
        <v>77.488786594111602</v>
      </c>
      <c r="M7" s="345">
        <f t="shared" si="0"/>
        <v>76.570885044189595</v>
      </c>
      <c r="N7" s="345">
        <f t="shared" si="0"/>
        <v>75.653029057952537</v>
      </c>
      <c r="O7" s="345">
        <f t="shared" si="0"/>
        <v>74.735216630598316</v>
      </c>
      <c r="P7" s="345">
        <f t="shared" si="0"/>
        <v>73.817445845536042</v>
      </c>
      <c r="Q7" s="345">
        <f t="shared" si="0"/>
        <v>72.976352395866044</v>
      </c>
      <c r="R7" s="345">
        <f t="shared" si="0"/>
        <v>72.671759682113787</v>
      </c>
      <c r="S7" s="345">
        <f t="shared" si="0"/>
        <v>72.122327967142638</v>
      </c>
      <c r="T7" s="345">
        <f t="shared" si="0"/>
        <v>71.572875730813891</v>
      </c>
      <c r="U7" s="345">
        <f t="shared" si="0"/>
        <v>71.056348239565921</v>
      </c>
      <c r="V7" s="345">
        <f t="shared" si="0"/>
        <v>70.547399954680685</v>
      </c>
      <c r="W7" s="345">
        <f t="shared" si="0"/>
        <v>70.048054365832172</v>
      </c>
      <c r="X7" s="345">
        <f t="shared" si="0"/>
        <v>69.549927677373816</v>
      </c>
      <c r="Y7" s="345">
        <f t="shared" si="0"/>
        <v>69.065370924714387</v>
      </c>
      <c r="Z7" s="345">
        <f t="shared" si="0"/>
        <v>68.608379796975854</v>
      </c>
      <c r="AA7" s="345">
        <f t="shared" si="0"/>
        <v>68.149413187386401</v>
      </c>
      <c r="AB7" s="345">
        <f t="shared" si="0"/>
        <v>67.690732661306598</v>
      </c>
      <c r="AC7" s="345">
        <f t="shared" si="0"/>
        <v>67.252889026545446</v>
      </c>
      <c r="AD7" s="345">
        <f t="shared" si="0"/>
        <v>66.818987090937256</v>
      </c>
      <c r="AE7" s="345">
        <f t="shared" si="0"/>
        <v>66.397083127587322</v>
      </c>
      <c r="AF7" s="345">
        <f t="shared" si="0"/>
        <v>66.070049090958278</v>
      </c>
      <c r="AG7" s="345">
        <f t="shared" si="0"/>
        <v>65.761671295798152</v>
      </c>
      <c r="AH7" s="345">
        <f t="shared" si="0"/>
        <v>65.471612410983624</v>
      </c>
      <c r="AI7" s="345">
        <f t="shared" si="0"/>
        <v>65.199589542991248</v>
      </c>
      <c r="AJ7" s="362">
        <f t="shared" si="0"/>
        <v>64.945374907199763</v>
      </c>
    </row>
    <row r="8" spans="1:36" ht="25.15" customHeight="1" x14ac:dyDescent="0.2">
      <c r="A8" s="153"/>
      <c r="B8" s="1070"/>
      <c r="C8" s="269" t="s">
        <v>199</v>
      </c>
      <c r="D8" s="349" t="s">
        <v>200</v>
      </c>
      <c r="E8" s="350" t="s">
        <v>201</v>
      </c>
      <c r="F8" s="328" t="s">
        <v>75</v>
      </c>
      <c r="G8" s="328">
        <v>2</v>
      </c>
      <c r="H8" s="343">
        <f t="shared" si="0"/>
        <v>4.4864991379036763</v>
      </c>
      <c r="I8" s="344">
        <f t="shared" si="0"/>
        <v>4.4864991379036763</v>
      </c>
      <c r="J8" s="344">
        <f t="shared" si="0"/>
        <v>4.1323189282817747</v>
      </c>
      <c r="K8" s="344">
        <f t="shared" si="0"/>
        <v>3.9940005023543534</v>
      </c>
      <c r="L8" s="345">
        <f t="shared" si="0"/>
        <v>3.8581439371012154</v>
      </c>
      <c r="M8" s="345">
        <f t="shared" si="0"/>
        <v>3.7286622900825814</v>
      </c>
      <c r="N8" s="345">
        <f t="shared" si="0"/>
        <v>3.6008692707717187</v>
      </c>
      <c r="O8" s="345">
        <f t="shared" si="0"/>
        <v>3.4771071112502856</v>
      </c>
      <c r="P8" s="345">
        <f t="shared" si="0"/>
        <v>3.3610868818290793</v>
      </c>
      <c r="Q8" s="345">
        <f t="shared" si="0"/>
        <v>3.249610924019021</v>
      </c>
      <c r="R8" s="345">
        <f t="shared" si="0"/>
        <v>3.1346343957319389</v>
      </c>
      <c r="S8" s="345">
        <f t="shared" si="0"/>
        <v>3.0262749666885385</v>
      </c>
      <c r="T8" s="345">
        <f t="shared" si="0"/>
        <v>2.9117109009023912</v>
      </c>
      <c r="U8" s="345">
        <f t="shared" si="0"/>
        <v>2.7996266148658639</v>
      </c>
      <c r="V8" s="345">
        <f t="shared" si="0"/>
        <v>2.6916270452536675</v>
      </c>
      <c r="W8" s="345">
        <f t="shared" si="0"/>
        <v>2.5847039981339557</v>
      </c>
      <c r="X8" s="345">
        <f t="shared" si="0"/>
        <v>2.4797319776666122</v>
      </c>
      <c r="Y8" s="345">
        <f t="shared" si="0"/>
        <v>2.3803894124704241</v>
      </c>
      <c r="Z8" s="345">
        <f t="shared" si="0"/>
        <v>2.2830207467186256</v>
      </c>
      <c r="AA8" s="345">
        <f t="shared" si="0"/>
        <v>2.1886854457551275</v>
      </c>
      <c r="AB8" s="345">
        <f t="shared" si="0"/>
        <v>2.0975865681560557</v>
      </c>
      <c r="AC8" s="345">
        <f t="shared" si="0"/>
        <v>2.009384959444553</v>
      </c>
      <c r="AD8" s="345">
        <f t="shared" si="0"/>
        <v>1.9237381091220123</v>
      </c>
      <c r="AE8" s="345">
        <f t="shared" si="0"/>
        <v>1.8417102580303044</v>
      </c>
      <c r="AF8" s="345">
        <f t="shared" si="0"/>
        <v>1.7646656845777624</v>
      </c>
      <c r="AG8" s="345">
        <f t="shared" si="0"/>
        <v>1.6921326420917979</v>
      </c>
      <c r="AH8" s="345">
        <f t="shared" si="0"/>
        <v>1.6214943535567676</v>
      </c>
      <c r="AI8" s="345">
        <f t="shared" si="0"/>
        <v>1.5538812221416207</v>
      </c>
      <c r="AJ8" s="362">
        <f t="shared" si="0"/>
        <v>1.4902843563417001</v>
      </c>
    </row>
    <row r="9" spans="1:36" ht="25.15" customHeight="1" x14ac:dyDescent="0.2">
      <c r="A9" s="153"/>
      <c r="B9" s="1070"/>
      <c r="C9" s="269" t="s">
        <v>81</v>
      </c>
      <c r="D9" s="349" t="s">
        <v>202</v>
      </c>
      <c r="E9" s="350" t="s">
        <v>203</v>
      </c>
      <c r="F9" s="328" t="s">
        <v>75</v>
      </c>
      <c r="G9" s="328">
        <v>2</v>
      </c>
      <c r="H9" s="343">
        <f t="shared" si="0"/>
        <v>93.839479550357964</v>
      </c>
      <c r="I9" s="344">
        <f t="shared" si="0"/>
        <v>93.839479550357964</v>
      </c>
      <c r="J9" s="344">
        <f t="shared" si="0"/>
        <v>98.990919295195098</v>
      </c>
      <c r="K9" s="344">
        <f t="shared" si="0"/>
        <v>103.75242068361023</v>
      </c>
      <c r="L9" s="345">
        <f t="shared" si="0"/>
        <v>108.17677337378323</v>
      </c>
      <c r="M9" s="345">
        <f t="shared" si="0"/>
        <v>112.29934165876666</v>
      </c>
      <c r="N9" s="345">
        <f t="shared" si="0"/>
        <v>116.31717377076734</v>
      </c>
      <c r="O9" s="345">
        <f t="shared" si="0"/>
        <v>120.01946491633402</v>
      </c>
      <c r="P9" s="345">
        <f t="shared" si="0"/>
        <v>123.45852670247018</v>
      </c>
      <c r="Q9" s="345">
        <f t="shared" si="0"/>
        <v>126.92270052479401</v>
      </c>
      <c r="R9" s="345">
        <f t="shared" si="0"/>
        <v>129.94526234993367</v>
      </c>
      <c r="S9" s="345">
        <f t="shared" si="0"/>
        <v>132.91815880326732</v>
      </c>
      <c r="T9" s="345">
        <f t="shared" si="0"/>
        <v>135.6379185550816</v>
      </c>
      <c r="U9" s="345">
        <f t="shared" si="0"/>
        <v>138.13173286920144</v>
      </c>
      <c r="V9" s="345">
        <f t="shared" si="0"/>
        <v>140.49493560289554</v>
      </c>
      <c r="W9" s="345">
        <f t="shared" si="0"/>
        <v>142.74424191096983</v>
      </c>
      <c r="X9" s="345">
        <f t="shared" si="0"/>
        <v>144.94876330644666</v>
      </c>
      <c r="Y9" s="345">
        <f t="shared" si="0"/>
        <v>146.94533307679748</v>
      </c>
      <c r="Z9" s="345">
        <f t="shared" si="0"/>
        <v>148.8185434463347</v>
      </c>
      <c r="AA9" s="345">
        <f t="shared" si="0"/>
        <v>150.60193059050246</v>
      </c>
      <c r="AB9" s="345">
        <f t="shared" si="0"/>
        <v>152.43790439797101</v>
      </c>
      <c r="AC9" s="345">
        <f t="shared" si="0"/>
        <v>154.05375349232958</v>
      </c>
      <c r="AD9" s="345">
        <f t="shared" si="0"/>
        <v>155.5686613225831</v>
      </c>
      <c r="AE9" s="345">
        <f t="shared" si="0"/>
        <v>157.01659162770841</v>
      </c>
      <c r="AF9" s="345">
        <f t="shared" si="0"/>
        <v>158.58439326510839</v>
      </c>
      <c r="AG9" s="345">
        <f t="shared" si="0"/>
        <v>160.09722642365051</v>
      </c>
      <c r="AH9" s="345">
        <f t="shared" si="0"/>
        <v>161.72153399006933</v>
      </c>
      <c r="AI9" s="345">
        <f t="shared" si="0"/>
        <v>163.1635113878603</v>
      </c>
      <c r="AJ9" s="362">
        <f t="shared" si="0"/>
        <v>164.58878638508182</v>
      </c>
    </row>
    <row r="10" spans="1:36" ht="25.15" customHeight="1" x14ac:dyDescent="0.2">
      <c r="A10" s="153"/>
      <c r="B10" s="1070"/>
      <c r="C10" s="269" t="s">
        <v>78</v>
      </c>
      <c r="D10" s="349" t="s">
        <v>204</v>
      </c>
      <c r="E10" s="350" t="s">
        <v>205</v>
      </c>
      <c r="F10" s="328" t="s">
        <v>75</v>
      </c>
      <c r="G10" s="328">
        <v>2</v>
      </c>
      <c r="H10" s="343">
        <f t="shared" si="0"/>
        <v>83.626279389688221</v>
      </c>
      <c r="I10" s="344">
        <f t="shared" si="0"/>
        <v>83.626279389688221</v>
      </c>
      <c r="J10" s="344">
        <f t="shared" si="0"/>
        <v>79.629315927985743</v>
      </c>
      <c r="K10" s="344">
        <f t="shared" si="0"/>
        <v>76.049098004830569</v>
      </c>
      <c r="L10" s="345">
        <f t="shared" si="0"/>
        <v>72.602875318059475</v>
      </c>
      <c r="M10" s="345">
        <f t="shared" si="0"/>
        <v>69.493525591700063</v>
      </c>
      <c r="N10" s="345">
        <f t="shared" si="0"/>
        <v>66.548979228577807</v>
      </c>
      <c r="O10" s="345">
        <f t="shared" si="0"/>
        <v>63.827842945497729</v>
      </c>
      <c r="P10" s="345">
        <f t="shared" si="0"/>
        <v>61.407744757858346</v>
      </c>
      <c r="Q10" s="345">
        <f t="shared" si="0"/>
        <v>59.14581646075947</v>
      </c>
      <c r="R10" s="345">
        <f t="shared" si="0"/>
        <v>57.014238447191495</v>
      </c>
      <c r="S10" s="345">
        <f t="shared" si="0"/>
        <v>55.077297418069811</v>
      </c>
      <c r="T10" s="345">
        <f t="shared" si="0"/>
        <v>53.206143623232585</v>
      </c>
      <c r="U10" s="345">
        <f t="shared" si="0"/>
        <v>51.453984318893163</v>
      </c>
      <c r="V10" s="345">
        <f t="shared" si="0"/>
        <v>49.803704820426006</v>
      </c>
      <c r="W10" s="345">
        <f t="shared" si="0"/>
        <v>48.25259121977458</v>
      </c>
      <c r="X10" s="345">
        <f t="shared" si="0"/>
        <v>46.782945665046888</v>
      </c>
      <c r="Y10" s="345">
        <f t="shared" si="0"/>
        <v>45.438235215861646</v>
      </c>
      <c r="Z10" s="345">
        <f t="shared" si="0"/>
        <v>44.119380008526576</v>
      </c>
      <c r="AA10" s="345">
        <f t="shared" si="0"/>
        <v>42.872231051095682</v>
      </c>
      <c r="AB10" s="345">
        <f t="shared" si="0"/>
        <v>41.687207116054623</v>
      </c>
      <c r="AC10" s="345">
        <f t="shared" si="0"/>
        <v>40.555694678009097</v>
      </c>
      <c r="AD10" s="345">
        <f t="shared" si="0"/>
        <v>39.481699883570244</v>
      </c>
      <c r="AE10" s="345">
        <f t="shared" si="0"/>
        <v>38.453558798895251</v>
      </c>
      <c r="AF10" s="345">
        <f t="shared" si="0"/>
        <v>37.507430217148283</v>
      </c>
      <c r="AG10" s="345">
        <f t="shared" si="0"/>
        <v>36.631085958839165</v>
      </c>
      <c r="AH10" s="345">
        <f t="shared" si="0"/>
        <v>35.764918113178027</v>
      </c>
      <c r="AI10" s="345">
        <f t="shared" si="0"/>
        <v>34.931927757432625</v>
      </c>
      <c r="AJ10" s="362">
        <f t="shared" si="0"/>
        <v>34.165911790917974</v>
      </c>
    </row>
    <row r="11" spans="1:36" ht="25.15" customHeight="1" x14ac:dyDescent="0.2">
      <c r="A11" s="153"/>
      <c r="B11" s="1070"/>
      <c r="C11" s="273" t="s">
        <v>206</v>
      </c>
      <c r="D11" s="407" t="s">
        <v>207</v>
      </c>
      <c r="E11" s="338" t="s">
        <v>123</v>
      </c>
      <c r="F11" s="452" t="s">
        <v>208</v>
      </c>
      <c r="G11" s="452">
        <v>1</v>
      </c>
      <c r="H11" s="453">
        <v>3.9984006397441027E-2</v>
      </c>
      <c r="I11" s="454">
        <v>3.9984006397441027E-2</v>
      </c>
      <c r="J11" s="454">
        <v>6.9951034276006796E-2</v>
      </c>
      <c r="K11" s="454">
        <v>0.10987913295375089</v>
      </c>
      <c r="L11" s="455">
        <v>0.13980427401637704</v>
      </c>
      <c r="M11" s="455">
        <v>0.1796765821521262</v>
      </c>
      <c r="N11" s="455">
        <v>0.20955992415926553</v>
      </c>
      <c r="O11" s="455">
        <v>0.24937655860349131</v>
      </c>
      <c r="P11" s="455">
        <v>0.27921818907060231</v>
      </c>
      <c r="Q11" s="455">
        <v>0.31897926634768742</v>
      </c>
      <c r="R11" s="455">
        <v>0.34877927254608865</v>
      </c>
      <c r="S11" s="455">
        <v>0.38848490885546366</v>
      </c>
      <c r="T11" s="455">
        <v>0.41824337781318455</v>
      </c>
      <c r="U11" s="455">
        <v>0.45789368903045985</v>
      </c>
      <c r="V11" s="455">
        <v>0.48761070753308777</v>
      </c>
      <c r="W11" s="455">
        <v>0.52720580921118065</v>
      </c>
      <c r="X11" s="455">
        <v>0.55688146380270476</v>
      </c>
      <c r="Y11" s="455">
        <v>0.59642147117296218</v>
      </c>
      <c r="Z11" s="455">
        <v>0.62605584815661341</v>
      </c>
      <c r="AA11" s="455">
        <v>0.66554087612992963</v>
      </c>
      <c r="AB11" s="455">
        <v>0.70499453877469975</v>
      </c>
      <c r="AC11" s="455">
        <v>0.7345642247369466</v>
      </c>
      <c r="AD11" s="455">
        <v>0.77396308791426871</v>
      </c>
      <c r="AE11" s="455">
        <v>0.80349171709155831</v>
      </c>
      <c r="AF11" s="455">
        <v>0.84283589489340616</v>
      </c>
      <c r="AG11" s="455">
        <v>0.87232355273592388</v>
      </c>
      <c r="AH11" s="455">
        <v>0.91161315893777251</v>
      </c>
      <c r="AI11" s="455">
        <v>0.94105993065874194</v>
      </c>
      <c r="AJ11" s="456">
        <v>0.98029507872066524</v>
      </c>
    </row>
    <row r="12" spans="1:36" ht="25.15" customHeight="1" thickBot="1" x14ac:dyDescent="0.25">
      <c r="A12" s="153"/>
      <c r="B12" s="1070"/>
      <c r="C12" s="457" t="s">
        <v>209</v>
      </c>
      <c r="D12" s="458" t="s">
        <v>210</v>
      </c>
      <c r="E12" s="459"/>
      <c r="F12" s="460" t="s">
        <v>75</v>
      </c>
      <c r="G12" s="460">
        <v>1</v>
      </c>
      <c r="H12" s="453">
        <f>(H11/100)*SUM(H7:H10)</f>
        <v>0.10483608323138879</v>
      </c>
      <c r="I12" s="461">
        <f>(I11/100)*SUM(I7:I10)</f>
        <v>0.10483608323138879</v>
      </c>
      <c r="J12" s="461">
        <f>(J11/100)*SUM(J7:J10)</f>
        <v>0.18332577427290819</v>
      </c>
      <c r="K12" s="461">
        <f>(K11/100)*SUM(K7:K10)</f>
        <v>0.2881055643743341</v>
      </c>
      <c r="L12" s="462">
        <f t="shared" ref="L12:AJ12" si="1">(L11/100)*SUM(L7:L10)</f>
        <v>0.36646416108675628</v>
      </c>
      <c r="M12" s="462">
        <f t="shared" si="1"/>
        <v>0.47091869260583957</v>
      </c>
      <c r="N12" s="462">
        <f t="shared" si="1"/>
        <v>0.54929858076933014</v>
      </c>
      <c r="O12" s="462">
        <f t="shared" si="1"/>
        <v>0.65351529078224524</v>
      </c>
      <c r="P12" s="462">
        <f t="shared" si="1"/>
        <v>0.73167675680648403</v>
      </c>
      <c r="Q12" s="462">
        <f t="shared" si="1"/>
        <v>0.83666500894876727</v>
      </c>
      <c r="R12" s="462">
        <f t="shared" si="1"/>
        <v>0.9164729766441434</v>
      </c>
      <c r="S12" s="462">
        <f t="shared" si="1"/>
        <v>1.022274958367523</v>
      </c>
      <c r="T12" s="462">
        <f t="shared" si="1"/>
        <v>1.1013546355328896</v>
      </c>
      <c r="U12" s="462">
        <f t="shared" si="1"/>
        <v>1.2062828821377876</v>
      </c>
      <c r="V12" s="462">
        <f t="shared" si="1"/>
        <v>1.2850378847387338</v>
      </c>
      <c r="W12" s="462">
        <f t="shared" si="1"/>
        <v>1.3898705211598186</v>
      </c>
      <c r="X12" s="462">
        <f t="shared" si="1"/>
        <v>1.4688381705534905</v>
      </c>
      <c r="Y12" s="462">
        <f t="shared" si="1"/>
        <v>1.5735347631998644</v>
      </c>
      <c r="Z12" s="462">
        <f t="shared" si="1"/>
        <v>1.651718912045018</v>
      </c>
      <c r="AA12" s="462">
        <f t="shared" si="1"/>
        <v>1.7557784283706728</v>
      </c>
      <c r="AB12" s="462">
        <f t="shared" si="1"/>
        <v>1.8605752738345422</v>
      </c>
      <c r="AC12" s="462">
        <f t="shared" si="1"/>
        <v>1.9383072701576654</v>
      </c>
      <c r="AD12" s="462">
        <f t="shared" si="1"/>
        <v>2.0416611172538781</v>
      </c>
      <c r="AE12" s="462">
        <f t="shared" si="1"/>
        <v>2.1188795207608293</v>
      </c>
      <c r="AF12" s="462">
        <f t="shared" si="1"/>
        <v>2.2244676005862551</v>
      </c>
      <c r="AG12" s="462">
        <f t="shared" si="1"/>
        <v>2.3045228227788868</v>
      </c>
      <c r="AH12" s="462">
        <f t="shared" si="1"/>
        <v>2.4119420744982638</v>
      </c>
      <c r="AI12" s="462">
        <f t="shared" si="1"/>
        <v>2.4923869679534869</v>
      </c>
      <c r="AJ12" s="463">
        <f t="shared" si="1"/>
        <v>2.599648023221564</v>
      </c>
    </row>
    <row r="13" spans="1:36" ht="25.15" customHeight="1" x14ac:dyDescent="0.2">
      <c r="A13" s="153"/>
      <c r="B13" s="1069" t="s">
        <v>211</v>
      </c>
      <c r="C13" s="269" t="s">
        <v>212</v>
      </c>
      <c r="D13" s="349" t="s">
        <v>213</v>
      </c>
      <c r="E13" s="350" t="s">
        <v>214</v>
      </c>
      <c r="F13" s="464" t="s">
        <v>215</v>
      </c>
      <c r="G13" s="464">
        <v>1</v>
      </c>
      <c r="H13" s="453">
        <f>ROUND((H9*1000000)/(H54*1000),1)</f>
        <v>125.8</v>
      </c>
      <c r="I13" s="465">
        <f>ROUND((I9*1000000)/(I54*1000),1)</f>
        <v>125.8</v>
      </c>
      <c r="J13" s="465">
        <f>ROUND((J9*1000000)/(J54*1000),1)</f>
        <v>126.2</v>
      </c>
      <c r="K13" s="465">
        <f>ROUND((K9*1000000)/(K54*1000),1)</f>
        <v>126.5</v>
      </c>
      <c r="L13" s="466">
        <f>ROUND((L9*1000000)/(L54*1000),1)</f>
        <v>126.6</v>
      </c>
      <c r="M13" s="466">
        <f t="shared" ref="M13:AJ13" si="2">ROUND((M9*1000000)/(M54*1000),1)</f>
        <v>126.7</v>
      </c>
      <c r="N13" s="466">
        <f t="shared" si="2"/>
        <v>126.9</v>
      </c>
      <c r="O13" s="466">
        <f t="shared" si="2"/>
        <v>127</v>
      </c>
      <c r="P13" s="466">
        <f t="shared" si="2"/>
        <v>127</v>
      </c>
      <c r="Q13" s="466">
        <f t="shared" si="2"/>
        <v>127.2</v>
      </c>
      <c r="R13" s="466">
        <f t="shared" si="2"/>
        <v>127.3</v>
      </c>
      <c r="S13" s="466">
        <f t="shared" si="2"/>
        <v>127.5</v>
      </c>
      <c r="T13" s="466">
        <f t="shared" si="2"/>
        <v>127.6</v>
      </c>
      <c r="U13" s="466">
        <f t="shared" si="2"/>
        <v>127.7</v>
      </c>
      <c r="V13" s="466">
        <f t="shared" si="2"/>
        <v>127.8</v>
      </c>
      <c r="W13" s="466">
        <f t="shared" si="2"/>
        <v>128</v>
      </c>
      <c r="X13" s="466">
        <f t="shared" si="2"/>
        <v>128.19999999999999</v>
      </c>
      <c r="Y13" s="466">
        <f t="shared" si="2"/>
        <v>128.19999999999999</v>
      </c>
      <c r="Z13" s="466">
        <f t="shared" si="2"/>
        <v>128.30000000000001</v>
      </c>
      <c r="AA13" s="466">
        <f t="shared" si="2"/>
        <v>128.30000000000001</v>
      </c>
      <c r="AB13" s="466">
        <f t="shared" si="2"/>
        <v>128.5</v>
      </c>
      <c r="AC13" s="466">
        <f t="shared" si="2"/>
        <v>128.5</v>
      </c>
      <c r="AD13" s="466">
        <f t="shared" si="2"/>
        <v>128.5</v>
      </c>
      <c r="AE13" s="466">
        <f t="shared" si="2"/>
        <v>128.4</v>
      </c>
      <c r="AF13" s="466">
        <f t="shared" si="2"/>
        <v>128.5</v>
      </c>
      <c r="AG13" s="466">
        <f t="shared" si="2"/>
        <v>128.6</v>
      </c>
      <c r="AH13" s="466">
        <f t="shared" si="2"/>
        <v>128.80000000000001</v>
      </c>
      <c r="AI13" s="466">
        <f t="shared" si="2"/>
        <v>128.9</v>
      </c>
      <c r="AJ13" s="466">
        <f t="shared" si="2"/>
        <v>129</v>
      </c>
    </row>
    <row r="14" spans="1:36" ht="25.15" customHeight="1" x14ac:dyDescent="0.2">
      <c r="A14" s="203"/>
      <c r="B14" s="1070"/>
      <c r="C14" s="273" t="s">
        <v>216</v>
      </c>
      <c r="D14" s="407" t="s">
        <v>217</v>
      </c>
      <c r="E14" s="338" t="s">
        <v>123</v>
      </c>
      <c r="F14" s="452" t="s">
        <v>215</v>
      </c>
      <c r="G14" s="452">
        <v>1</v>
      </c>
      <c r="H14" s="453">
        <v>25.044859753645959</v>
      </c>
      <c r="I14" s="467">
        <v>25.044859753645959</v>
      </c>
      <c r="J14" s="467">
        <v>25.045874607902704</v>
      </c>
      <c r="K14" s="467">
        <v>25.03740912309383</v>
      </c>
      <c r="L14" s="468">
        <v>25.013696439117954</v>
      </c>
      <c r="M14" s="468">
        <v>24.969350556687608</v>
      </c>
      <c r="N14" s="468">
        <v>24.940264898234673</v>
      </c>
      <c r="O14" s="468">
        <v>24.906346570525727</v>
      </c>
      <c r="P14" s="468">
        <v>24.859462523042726</v>
      </c>
      <c r="Q14" s="468">
        <v>24.816647344449901</v>
      </c>
      <c r="R14" s="468">
        <v>24.769538970878447</v>
      </c>
      <c r="S14" s="468">
        <v>24.735923586589315</v>
      </c>
      <c r="T14" s="468">
        <v>24.690749741764517</v>
      </c>
      <c r="U14" s="468">
        <v>24.650033358403306</v>
      </c>
      <c r="V14" s="468">
        <v>24.606420470832113</v>
      </c>
      <c r="W14" s="468">
        <v>24.570181027531852</v>
      </c>
      <c r="X14" s="468">
        <v>24.528408296627973</v>
      </c>
      <c r="Y14" s="468">
        <v>24.483000348539917</v>
      </c>
      <c r="Z14" s="468">
        <v>24.429454689876156</v>
      </c>
      <c r="AA14" s="468">
        <v>24.374242617710234</v>
      </c>
      <c r="AB14" s="468">
        <v>24.318868716378546</v>
      </c>
      <c r="AC14" s="468">
        <v>24.258705493748483</v>
      </c>
      <c r="AD14" s="468">
        <v>24.19362172258052</v>
      </c>
      <c r="AE14" s="468">
        <v>24.124754621082431</v>
      </c>
      <c r="AF14" s="468">
        <v>24.17830421899712</v>
      </c>
      <c r="AG14" s="468">
        <v>24.229026039329273</v>
      </c>
      <c r="AH14" s="468">
        <v>24.281770686786</v>
      </c>
      <c r="AI14" s="468">
        <v>24.331581780660329</v>
      </c>
      <c r="AJ14" s="469">
        <v>24.383376023211863</v>
      </c>
    </row>
    <row r="15" spans="1:36" ht="25.15" customHeight="1" x14ac:dyDescent="0.2">
      <c r="A15" s="203"/>
      <c r="B15" s="1070"/>
      <c r="C15" s="273" t="s">
        <v>218</v>
      </c>
      <c r="D15" s="407" t="s">
        <v>219</v>
      </c>
      <c r="E15" s="338" t="s">
        <v>123</v>
      </c>
      <c r="F15" s="452" t="s">
        <v>215</v>
      </c>
      <c r="G15" s="452">
        <v>1</v>
      </c>
      <c r="H15" s="453">
        <v>55.60639504298134</v>
      </c>
      <c r="I15" s="467">
        <v>55.60639504298134</v>
      </c>
      <c r="J15" s="467">
        <v>55.754441792885764</v>
      </c>
      <c r="K15" s="467">
        <v>55.88404537028341</v>
      </c>
      <c r="L15" s="468">
        <v>55.830491087189905</v>
      </c>
      <c r="M15" s="468">
        <v>55.895785930781926</v>
      </c>
      <c r="N15" s="468">
        <v>56.024329671753605</v>
      </c>
      <c r="O15" s="468">
        <v>56.143865325544773</v>
      </c>
      <c r="P15" s="468">
        <v>56.235907038873755</v>
      </c>
      <c r="Q15" s="468">
        <v>56.353705514655147</v>
      </c>
      <c r="R15" s="468">
        <v>56.431945395085279</v>
      </c>
      <c r="S15" s="468">
        <v>56.542547337259215</v>
      </c>
      <c r="T15" s="468">
        <v>56.628383084008924</v>
      </c>
      <c r="U15" s="468">
        <v>56.72606209201907</v>
      </c>
      <c r="V15" s="468">
        <v>56.809736480815801</v>
      </c>
      <c r="W15" s="468">
        <v>56.911648329595167</v>
      </c>
      <c r="X15" s="468">
        <v>57.001988702349372</v>
      </c>
      <c r="Y15" s="468">
        <v>57.08507380874704</v>
      </c>
      <c r="Z15" s="468">
        <v>57.150303248628589</v>
      </c>
      <c r="AA15" s="468">
        <v>57.212692069659042</v>
      </c>
      <c r="AB15" s="468">
        <v>57.275759670793704</v>
      </c>
      <c r="AC15" s="468">
        <v>57.328581785547648</v>
      </c>
      <c r="AD15" s="468">
        <v>57.370746511133625</v>
      </c>
      <c r="AE15" s="468">
        <v>57.404853848029958</v>
      </c>
      <c r="AF15" s="468">
        <v>57.44339777369963</v>
      </c>
      <c r="AG15" s="468">
        <v>57.47488447478198</v>
      </c>
      <c r="AH15" s="468">
        <v>57.510833896537527</v>
      </c>
      <c r="AI15" s="468">
        <v>57.539503106643686</v>
      </c>
      <c r="AJ15" s="469">
        <v>57.572533645118462</v>
      </c>
    </row>
    <row r="16" spans="1:36" ht="25.15" customHeight="1" x14ac:dyDescent="0.2">
      <c r="A16" s="203"/>
      <c r="B16" s="1070"/>
      <c r="C16" s="273" t="s">
        <v>220</v>
      </c>
      <c r="D16" s="407" t="s">
        <v>221</v>
      </c>
      <c r="E16" s="338" t="s">
        <v>123</v>
      </c>
      <c r="F16" s="452" t="s">
        <v>215</v>
      </c>
      <c r="G16" s="452">
        <v>1</v>
      </c>
      <c r="H16" s="453">
        <v>15.905258386943776</v>
      </c>
      <c r="I16" s="467">
        <v>15.905258386943776</v>
      </c>
      <c r="J16" s="467">
        <v>15.931012953714102</v>
      </c>
      <c r="K16" s="467">
        <v>15.945941484354915</v>
      </c>
      <c r="L16" s="468">
        <v>15.954589754106941</v>
      </c>
      <c r="M16" s="468">
        <v>15.942573645388117</v>
      </c>
      <c r="N16" s="468">
        <v>15.925785234639777</v>
      </c>
      <c r="O16" s="468">
        <v>15.901627976841127</v>
      </c>
      <c r="P16" s="468">
        <v>15.869177566490256</v>
      </c>
      <c r="Q16" s="468">
        <v>15.843671504304879</v>
      </c>
      <c r="R16" s="468">
        <v>15.811061502935157</v>
      </c>
      <c r="S16" s="468">
        <v>15.787048811951387</v>
      </c>
      <c r="T16" s="468">
        <v>15.760087092902602</v>
      </c>
      <c r="U16" s="468">
        <v>15.731524141832592</v>
      </c>
      <c r="V16" s="468">
        <v>15.701096868008801</v>
      </c>
      <c r="W16" s="468">
        <v>15.675358016627234</v>
      </c>
      <c r="X16" s="468">
        <v>15.650616228045999</v>
      </c>
      <c r="Y16" s="468">
        <v>15.619008920578798</v>
      </c>
      <c r="Z16" s="468">
        <v>15.58219512862834</v>
      </c>
      <c r="AA16" s="468">
        <v>15.544304268594878</v>
      </c>
      <c r="AB16" s="468">
        <v>15.510935423730189</v>
      </c>
      <c r="AC16" s="468">
        <v>15.469871031663176</v>
      </c>
      <c r="AD16" s="468">
        <v>15.425655964661638</v>
      </c>
      <c r="AE16" s="468">
        <v>15.379016645000272</v>
      </c>
      <c r="AF16" s="468">
        <v>15.333310539433025</v>
      </c>
      <c r="AG16" s="468">
        <v>15.28546679357847</v>
      </c>
      <c r="AH16" s="468">
        <v>15.243305891326159</v>
      </c>
      <c r="AI16" s="468">
        <v>15.194226682623119</v>
      </c>
      <c r="AJ16" s="469">
        <v>15.146050354967517</v>
      </c>
    </row>
    <row r="17" spans="1:36" ht="25.15" customHeight="1" x14ac:dyDescent="0.2">
      <c r="A17" s="203"/>
      <c r="B17" s="1070"/>
      <c r="C17" s="273" t="s">
        <v>222</v>
      </c>
      <c r="D17" s="407" t="s">
        <v>223</v>
      </c>
      <c r="E17" s="338" t="s">
        <v>123</v>
      </c>
      <c r="F17" s="452" t="s">
        <v>215</v>
      </c>
      <c r="G17" s="452">
        <v>1</v>
      </c>
      <c r="H17" s="453">
        <v>7.2358834275079236</v>
      </c>
      <c r="I17" s="467">
        <v>7.2358834275079236</v>
      </c>
      <c r="J17" s="467">
        <v>7.2559479924361447</v>
      </c>
      <c r="K17" s="467">
        <v>7.2472949965321964</v>
      </c>
      <c r="L17" s="468">
        <v>7.2579996625548873</v>
      </c>
      <c r="M17" s="468">
        <v>7.2351619927590143</v>
      </c>
      <c r="N17" s="468">
        <v>7.2326942209979208</v>
      </c>
      <c r="O17" s="468">
        <v>7.2024433470576597</v>
      </c>
      <c r="P17" s="468">
        <v>7.1674861065375843</v>
      </c>
      <c r="Q17" s="468">
        <v>7.2009666983523557</v>
      </c>
      <c r="R17" s="468">
        <v>7.2073433564689955</v>
      </c>
      <c r="S17" s="468">
        <v>7.2175256061637096</v>
      </c>
      <c r="T17" s="468">
        <v>7.2502703919799067</v>
      </c>
      <c r="U17" s="468">
        <v>7.2581630866956592</v>
      </c>
      <c r="V17" s="468">
        <v>7.2650816542195447</v>
      </c>
      <c r="W17" s="468">
        <v>7.274060185241022</v>
      </c>
      <c r="X17" s="468">
        <v>7.3076811615796702</v>
      </c>
      <c r="Y17" s="468">
        <v>7.3137232783233763</v>
      </c>
      <c r="Z17" s="468">
        <v>7.3172044274693198</v>
      </c>
      <c r="AA17" s="468">
        <v>7.3200493106522959</v>
      </c>
      <c r="AB17" s="468">
        <v>7.3494058250072429</v>
      </c>
      <c r="AC17" s="468">
        <v>7.3504840665434701</v>
      </c>
      <c r="AD17" s="468">
        <v>7.349923721725057</v>
      </c>
      <c r="AE17" s="468">
        <v>7.3480602833018045</v>
      </c>
      <c r="AF17" s="468">
        <v>7.3464937112664908</v>
      </c>
      <c r="AG17" s="468">
        <v>7.3437533052101864</v>
      </c>
      <c r="AH17" s="468">
        <v>7.3682519271207028</v>
      </c>
      <c r="AI17" s="468">
        <v>7.3646001914845893</v>
      </c>
      <c r="AJ17" s="469">
        <v>7.361234741905907</v>
      </c>
    </row>
    <row r="18" spans="1:36" ht="25.15" customHeight="1" x14ac:dyDescent="0.2">
      <c r="A18" s="203"/>
      <c r="B18" s="1070"/>
      <c r="C18" s="273" t="s">
        <v>224</v>
      </c>
      <c r="D18" s="407" t="s">
        <v>225</v>
      </c>
      <c r="E18" s="338" t="s">
        <v>123</v>
      </c>
      <c r="F18" s="452" t="s">
        <v>215</v>
      </c>
      <c r="G18" s="452">
        <v>1</v>
      </c>
      <c r="H18" s="453">
        <v>12.183851692038999</v>
      </c>
      <c r="I18" s="467">
        <v>12.183851692038999</v>
      </c>
      <c r="J18" s="467">
        <v>12.274070870238759</v>
      </c>
      <c r="K18" s="467">
        <v>12.343332602802802</v>
      </c>
      <c r="L18" s="468">
        <v>12.421972444992836</v>
      </c>
      <c r="M18" s="468">
        <v>12.471512548296834</v>
      </c>
      <c r="N18" s="468">
        <v>12.531580358486123</v>
      </c>
      <c r="O18" s="468">
        <v>12.572494166029225</v>
      </c>
      <c r="P18" s="468">
        <v>12.607213264101501</v>
      </c>
      <c r="Q18" s="468">
        <v>12.661824020508725</v>
      </c>
      <c r="R18" s="468">
        <v>12.697140557492627</v>
      </c>
      <c r="S18" s="468">
        <v>12.739739672492673</v>
      </c>
      <c r="T18" s="468">
        <v>12.794586497872427</v>
      </c>
      <c r="U18" s="468">
        <v>12.834334034879982</v>
      </c>
      <c r="V18" s="468">
        <v>12.872946741394644</v>
      </c>
      <c r="W18" s="468">
        <v>12.915806847863291</v>
      </c>
      <c r="X18" s="468">
        <v>12.974385488159115</v>
      </c>
      <c r="Y18" s="468">
        <v>13.013254120911045</v>
      </c>
      <c r="Z18" s="468">
        <v>13.04815561085192</v>
      </c>
      <c r="AA18" s="468">
        <v>13.082504968066782</v>
      </c>
      <c r="AB18" s="468">
        <v>13.135714649759567</v>
      </c>
      <c r="AC18" s="468">
        <v>13.168107788476238</v>
      </c>
      <c r="AD18" s="468">
        <v>13.19813909509786</v>
      </c>
      <c r="AE18" s="468">
        <v>13.226396609561318</v>
      </c>
      <c r="AF18" s="468">
        <v>13.255755176370664</v>
      </c>
      <c r="AG18" s="468">
        <v>13.283563414133456</v>
      </c>
      <c r="AH18" s="468">
        <v>13.331526892367227</v>
      </c>
      <c r="AI18" s="468">
        <v>13.358874895364606</v>
      </c>
      <c r="AJ18" s="469">
        <v>13.387311715164628</v>
      </c>
    </row>
    <row r="19" spans="1:36" ht="25.15" customHeight="1" x14ac:dyDescent="0.2">
      <c r="A19" s="203"/>
      <c r="B19" s="1070"/>
      <c r="C19" s="273" t="s">
        <v>226</v>
      </c>
      <c r="D19" s="407" t="s">
        <v>227</v>
      </c>
      <c r="E19" s="338" t="s">
        <v>123</v>
      </c>
      <c r="F19" s="452" t="s">
        <v>215</v>
      </c>
      <c r="G19" s="452">
        <v>1</v>
      </c>
      <c r="H19" s="453">
        <v>9.8416142380456932</v>
      </c>
      <c r="I19" s="467">
        <v>9.8416142380456932</v>
      </c>
      <c r="J19" s="467">
        <v>9.9484998835558969</v>
      </c>
      <c r="K19" s="467">
        <v>10.004638579969894</v>
      </c>
      <c r="L19" s="468">
        <v>10.103035599212197</v>
      </c>
      <c r="M19" s="468">
        <v>10.14332754394845</v>
      </c>
      <c r="N19" s="468">
        <v>10.227386298506227</v>
      </c>
      <c r="O19" s="468">
        <v>10.260777243839206</v>
      </c>
      <c r="P19" s="468">
        <v>10.289112507051275</v>
      </c>
      <c r="Q19" s="468">
        <v>10.369498811047187</v>
      </c>
      <c r="R19" s="468">
        <v>10.398421562435272</v>
      </c>
      <c r="S19" s="468">
        <v>10.433308437472325</v>
      </c>
      <c r="T19" s="468">
        <v>10.514669861186231</v>
      </c>
      <c r="U19" s="468">
        <v>10.547334631516968</v>
      </c>
      <c r="V19" s="468">
        <v>10.579066791170273</v>
      </c>
      <c r="W19" s="468">
        <v>10.614289490224133</v>
      </c>
      <c r="X19" s="468">
        <v>10.699644081202457</v>
      </c>
      <c r="Y19" s="468">
        <v>10.731698049133977</v>
      </c>
      <c r="Z19" s="468">
        <v>10.760480415791099</v>
      </c>
      <c r="AA19" s="468">
        <v>10.788807452701828</v>
      </c>
      <c r="AB19" s="468">
        <v>10.870629084218404</v>
      </c>
      <c r="AC19" s="468">
        <v>10.897436441507411</v>
      </c>
      <c r="AD19" s="468">
        <v>10.922289234362808</v>
      </c>
      <c r="AE19" s="468">
        <v>10.945674102774198</v>
      </c>
      <c r="AF19" s="468">
        <v>10.969970161172094</v>
      </c>
      <c r="AG19" s="468">
        <v>10.99298322488923</v>
      </c>
      <c r="AH19" s="468">
        <v>11.07145324671292</v>
      </c>
      <c r="AI19" s="468">
        <v>11.094164984012101</v>
      </c>
      <c r="AJ19" s="469">
        <v>11.117780952643677</v>
      </c>
    </row>
    <row r="20" spans="1:36" ht="25.15" customHeight="1" x14ac:dyDescent="0.2">
      <c r="A20" s="202"/>
      <c r="B20" s="1070"/>
      <c r="C20" s="269" t="s">
        <v>228</v>
      </c>
      <c r="D20" s="349" t="s">
        <v>229</v>
      </c>
      <c r="E20" s="350" t="s">
        <v>230</v>
      </c>
      <c r="F20" s="464" t="s">
        <v>215</v>
      </c>
      <c r="G20" s="464">
        <v>1</v>
      </c>
      <c r="H20" s="453">
        <f t="shared" ref="H20:AJ20" si="3">ROUND((H10*1000000)/(H55*1000),1)</f>
        <v>153.1</v>
      </c>
      <c r="I20" s="465">
        <f t="shared" si="3"/>
        <v>153.1</v>
      </c>
      <c r="J20" s="465">
        <f t="shared" si="3"/>
        <v>153.80000000000001</v>
      </c>
      <c r="K20" s="465">
        <f t="shared" si="3"/>
        <v>154.69999999999999</v>
      </c>
      <c r="L20" s="466">
        <f t="shared" si="3"/>
        <v>155.19999999999999</v>
      </c>
      <c r="M20" s="466">
        <f>ROUND((M10*1000000)/(M55*1000),1)</f>
        <v>155.6</v>
      </c>
      <c r="N20" s="466">
        <f t="shared" si="3"/>
        <v>155.80000000000001</v>
      </c>
      <c r="O20" s="466">
        <f t="shared" si="3"/>
        <v>155.9</v>
      </c>
      <c r="P20" s="466">
        <f t="shared" si="3"/>
        <v>156.19999999999999</v>
      </c>
      <c r="Q20" s="466">
        <f t="shared" si="3"/>
        <v>156.6</v>
      </c>
      <c r="R20" s="466">
        <f t="shared" si="3"/>
        <v>156.80000000000001</v>
      </c>
      <c r="S20" s="466">
        <f t="shared" si="3"/>
        <v>157.30000000000001</v>
      </c>
      <c r="T20" s="466">
        <f t="shared" si="3"/>
        <v>157.5</v>
      </c>
      <c r="U20" s="466">
        <f t="shared" si="3"/>
        <v>157.80000000000001</v>
      </c>
      <c r="V20" s="466">
        <f t="shared" si="3"/>
        <v>158.1</v>
      </c>
      <c r="W20" s="466">
        <f t="shared" si="3"/>
        <v>158.4</v>
      </c>
      <c r="X20" s="466">
        <f t="shared" si="3"/>
        <v>158.69999999999999</v>
      </c>
      <c r="Y20" s="466">
        <f t="shared" si="3"/>
        <v>159.1</v>
      </c>
      <c r="Z20" s="466">
        <f t="shared" si="3"/>
        <v>159.30000000000001</v>
      </c>
      <c r="AA20" s="466">
        <f t="shared" si="3"/>
        <v>159.5</v>
      </c>
      <c r="AB20" s="466">
        <f t="shared" si="3"/>
        <v>159.6</v>
      </c>
      <c r="AC20" s="466">
        <f t="shared" si="3"/>
        <v>159.80000000000001</v>
      </c>
      <c r="AD20" s="466">
        <f t="shared" si="3"/>
        <v>159.9</v>
      </c>
      <c r="AE20" s="466">
        <f t="shared" si="3"/>
        <v>160</v>
      </c>
      <c r="AF20" s="466">
        <f t="shared" si="3"/>
        <v>160.19999999999999</v>
      </c>
      <c r="AG20" s="466">
        <f t="shared" si="3"/>
        <v>160.5</v>
      </c>
      <c r="AH20" s="466">
        <f t="shared" si="3"/>
        <v>160.69999999999999</v>
      </c>
      <c r="AI20" s="466">
        <f t="shared" si="3"/>
        <v>160.9</v>
      </c>
      <c r="AJ20" s="466">
        <f t="shared" si="3"/>
        <v>161.19999999999999</v>
      </c>
    </row>
    <row r="21" spans="1:36" ht="25.15" customHeight="1" x14ac:dyDescent="0.2">
      <c r="A21" s="203"/>
      <c r="B21" s="1070"/>
      <c r="C21" s="273" t="s">
        <v>231</v>
      </c>
      <c r="D21" s="470" t="s">
        <v>232</v>
      </c>
      <c r="E21" s="338" t="s">
        <v>123</v>
      </c>
      <c r="F21" s="452" t="s">
        <v>215</v>
      </c>
      <c r="G21" s="452">
        <v>1</v>
      </c>
      <c r="H21" s="453">
        <v>25.279459428473725</v>
      </c>
      <c r="I21" s="467">
        <v>25.279459428473725</v>
      </c>
      <c r="J21" s="467">
        <v>25.342299418997946</v>
      </c>
      <c r="K21" s="467">
        <v>25.39431462053793</v>
      </c>
      <c r="L21" s="393">
        <v>25.428113716437512</v>
      </c>
      <c r="M21" s="393">
        <v>25.432916920562558</v>
      </c>
      <c r="N21" s="393">
        <v>25.421022453028574</v>
      </c>
      <c r="O21" s="393">
        <v>25.403186335674448</v>
      </c>
      <c r="P21" s="393">
        <v>25.370012506543414</v>
      </c>
      <c r="Q21" s="393">
        <v>25.341932272777495</v>
      </c>
      <c r="R21" s="393">
        <v>25.308441965567827</v>
      </c>
      <c r="S21" s="393">
        <v>25.28790868450697</v>
      </c>
      <c r="T21" s="393">
        <v>25.25453063333844</v>
      </c>
      <c r="U21" s="393">
        <v>25.225241751118954</v>
      </c>
      <c r="V21" s="393">
        <v>25.201592598000346</v>
      </c>
      <c r="W21" s="393">
        <v>25.184615961150801</v>
      </c>
      <c r="X21" s="393">
        <v>25.16093148268325</v>
      </c>
      <c r="Y21" s="393">
        <v>25.132263449442505</v>
      </c>
      <c r="Z21" s="393">
        <v>25.093702828670839</v>
      </c>
      <c r="AA21" s="393">
        <v>25.051962431716063</v>
      </c>
      <c r="AB21" s="393">
        <v>25.008826747308824</v>
      </c>
      <c r="AC21" s="393">
        <v>24.95960270135653</v>
      </c>
      <c r="AD21" s="393">
        <v>24.903744560677737</v>
      </c>
      <c r="AE21" s="393">
        <v>24.842624538793856</v>
      </c>
      <c r="AF21" s="393">
        <v>24.917987289804852</v>
      </c>
      <c r="AG21" s="393">
        <v>24.989540829843417</v>
      </c>
      <c r="AH21" s="393">
        <v>25.062386474778158</v>
      </c>
      <c r="AI21" s="393">
        <v>25.131567313259431</v>
      </c>
      <c r="AJ21" s="471">
        <v>25.20206062412683</v>
      </c>
    </row>
    <row r="22" spans="1:36" ht="25.15" customHeight="1" x14ac:dyDescent="0.2">
      <c r="A22" s="203"/>
      <c r="B22" s="1070"/>
      <c r="C22" s="273" t="s">
        <v>233</v>
      </c>
      <c r="D22" s="470" t="s">
        <v>234</v>
      </c>
      <c r="E22" s="338" t="s">
        <v>123</v>
      </c>
      <c r="F22" s="452" t="s">
        <v>215</v>
      </c>
      <c r="G22" s="452">
        <v>1</v>
      </c>
      <c r="H22" s="453">
        <v>67.90679494911177</v>
      </c>
      <c r="I22" s="467">
        <v>67.90679494911177</v>
      </c>
      <c r="J22" s="467">
        <v>68.38456936335956</v>
      </c>
      <c r="K22" s="467">
        <v>68.841209502880929</v>
      </c>
      <c r="L22" s="393">
        <v>69.09311911851232</v>
      </c>
      <c r="M22" s="393">
        <v>69.258862473280516</v>
      </c>
      <c r="N22" s="393">
        <v>69.384669476372181</v>
      </c>
      <c r="O22" s="393">
        <v>69.499632229730196</v>
      </c>
      <c r="P22" s="393">
        <v>69.717122201971733</v>
      </c>
      <c r="Q22" s="393">
        <v>70.017090178078746</v>
      </c>
      <c r="R22" s="393">
        <v>70.264006675882399</v>
      </c>
      <c r="S22" s="393">
        <v>70.548530078531272</v>
      </c>
      <c r="T22" s="393">
        <v>70.798699529980652</v>
      </c>
      <c r="U22" s="393">
        <v>71.061504913750952</v>
      </c>
      <c r="V22" s="393">
        <v>71.316625645681981</v>
      </c>
      <c r="W22" s="393">
        <v>71.593521417719529</v>
      </c>
      <c r="X22" s="393">
        <v>71.854285964359946</v>
      </c>
      <c r="Y22" s="393">
        <v>72.103648897726046</v>
      </c>
      <c r="Z22" s="393">
        <v>72.327307870232474</v>
      </c>
      <c r="AA22" s="393">
        <v>72.544346802036344</v>
      </c>
      <c r="AB22" s="393">
        <v>72.759869087894742</v>
      </c>
      <c r="AC22" s="393">
        <v>72.960139655328931</v>
      </c>
      <c r="AD22" s="393">
        <v>73.143342793126521</v>
      </c>
      <c r="AE22" s="393">
        <v>73.313287432925094</v>
      </c>
      <c r="AF22" s="393">
        <v>73.486101221587518</v>
      </c>
      <c r="AG22" s="393">
        <v>73.64743275355768</v>
      </c>
      <c r="AH22" s="393">
        <v>73.812329190231821</v>
      </c>
      <c r="AI22" s="393">
        <v>73.966194190682174</v>
      </c>
      <c r="AJ22" s="471">
        <v>74.123688946368489</v>
      </c>
    </row>
    <row r="23" spans="1:36" ht="25.15" customHeight="1" x14ac:dyDescent="0.2">
      <c r="A23" s="203"/>
      <c r="B23" s="1070"/>
      <c r="C23" s="273" t="s">
        <v>235</v>
      </c>
      <c r="D23" s="470" t="s">
        <v>236</v>
      </c>
      <c r="E23" s="338" t="s">
        <v>123</v>
      </c>
      <c r="F23" s="452" t="s">
        <v>215</v>
      </c>
      <c r="G23" s="452">
        <v>1</v>
      </c>
      <c r="H23" s="453">
        <v>12.834699330878484</v>
      </c>
      <c r="I23" s="467">
        <v>12.834699330878484</v>
      </c>
      <c r="J23" s="467">
        <v>12.833288840919337</v>
      </c>
      <c r="K23" s="467">
        <v>12.873352187620302</v>
      </c>
      <c r="L23" s="393">
        <v>12.856994621932818</v>
      </c>
      <c r="M23" s="393">
        <v>12.872823988470767</v>
      </c>
      <c r="N23" s="393">
        <v>12.833185270453473</v>
      </c>
      <c r="O23" s="393">
        <v>12.790631733966563</v>
      </c>
      <c r="P23" s="393">
        <v>12.786602905316631</v>
      </c>
      <c r="Q23" s="393">
        <v>12.737194002252492</v>
      </c>
      <c r="R23" s="393">
        <v>12.68520735426093</v>
      </c>
      <c r="S23" s="393">
        <v>12.685284027003346</v>
      </c>
      <c r="T23" s="393">
        <v>12.633193803704138</v>
      </c>
      <c r="U23" s="393">
        <v>12.583194469980338</v>
      </c>
      <c r="V23" s="393">
        <v>12.53142086679407</v>
      </c>
      <c r="W23" s="393">
        <v>12.483362603658748</v>
      </c>
      <c r="X23" s="393">
        <v>12.432373346825951</v>
      </c>
      <c r="Y23" s="393">
        <v>12.423073412360806</v>
      </c>
      <c r="Z23" s="393">
        <v>12.365228800859947</v>
      </c>
      <c r="AA23" s="393">
        <v>12.30626522329189</v>
      </c>
      <c r="AB23" s="393">
        <v>12.247067008750497</v>
      </c>
      <c r="AC23" s="393">
        <v>12.185345191786393</v>
      </c>
      <c r="AD23" s="393">
        <v>12.120857370411597</v>
      </c>
      <c r="AE23" s="393">
        <v>12.05429462745648</v>
      </c>
      <c r="AF23" s="393">
        <v>11.988337338479363</v>
      </c>
      <c r="AG23" s="393">
        <v>11.961755257515961</v>
      </c>
      <c r="AH23" s="393">
        <v>11.894423890369447</v>
      </c>
      <c r="AI23" s="393">
        <v>11.825476006849813</v>
      </c>
      <c r="AJ23" s="471">
        <v>11.797541373036415</v>
      </c>
    </row>
    <row r="24" spans="1:36" ht="25.15" customHeight="1" x14ac:dyDescent="0.2">
      <c r="A24" s="203"/>
      <c r="B24" s="1070"/>
      <c r="C24" s="273" t="s">
        <v>237</v>
      </c>
      <c r="D24" s="470" t="s">
        <v>238</v>
      </c>
      <c r="E24" s="338" t="s">
        <v>123</v>
      </c>
      <c r="F24" s="452" t="s">
        <v>215</v>
      </c>
      <c r="G24" s="452">
        <v>1</v>
      </c>
      <c r="H24" s="453">
        <v>5.7452118712198761</v>
      </c>
      <c r="I24" s="467">
        <v>5.7452118712198761</v>
      </c>
      <c r="J24" s="467">
        <v>5.7254032635838676</v>
      </c>
      <c r="K24" s="467">
        <v>5.7232377812553263</v>
      </c>
      <c r="L24" s="393">
        <v>5.695142894454162</v>
      </c>
      <c r="M24" s="393">
        <v>5.6804885985874218</v>
      </c>
      <c r="N24" s="393">
        <v>5.6405742077391041</v>
      </c>
      <c r="O24" s="393">
        <v>5.5986934814410194</v>
      </c>
      <c r="P24" s="393">
        <v>5.5729232712533099</v>
      </c>
      <c r="Q24" s="393">
        <v>5.561668231079846</v>
      </c>
      <c r="R24" s="393">
        <v>5.5490862417074158</v>
      </c>
      <c r="S24" s="393">
        <v>5.5591174957996072</v>
      </c>
      <c r="T24" s="393">
        <v>5.5461260767495162</v>
      </c>
      <c r="U24" s="393">
        <v>5.5338524970727869</v>
      </c>
      <c r="V24" s="393">
        <v>5.5205995660852487</v>
      </c>
      <c r="W24" s="393">
        <v>5.5087865473911855</v>
      </c>
      <c r="X24" s="393">
        <v>5.4954846002410731</v>
      </c>
      <c r="Y24" s="393">
        <v>5.5004440914420174</v>
      </c>
      <c r="Z24" s="393">
        <v>5.4837388393997504</v>
      </c>
      <c r="AA24" s="393">
        <v>5.4663309870056738</v>
      </c>
      <c r="AB24" s="393">
        <v>5.4486125764998139</v>
      </c>
      <c r="AC24" s="393">
        <v>5.4295641972721294</v>
      </c>
      <c r="AD24" s="393">
        <v>5.4090735279140087</v>
      </c>
      <c r="AE24" s="393">
        <v>5.3874449550876768</v>
      </c>
      <c r="AF24" s="393">
        <v>5.365875249578373</v>
      </c>
      <c r="AG24" s="393">
        <v>5.3617450005698144</v>
      </c>
      <c r="AH24" s="393">
        <v>5.3391646468355178</v>
      </c>
      <c r="AI24" s="393">
        <v>5.3156478304128099</v>
      </c>
      <c r="AJ24" s="471">
        <v>5.3103815818192635</v>
      </c>
    </row>
    <row r="25" spans="1:36" ht="25.15" customHeight="1" x14ac:dyDescent="0.2">
      <c r="A25" s="203"/>
      <c r="B25" s="1070"/>
      <c r="C25" s="273" t="s">
        <v>239</v>
      </c>
      <c r="D25" s="470" t="s">
        <v>240</v>
      </c>
      <c r="E25" s="338" t="s">
        <v>123</v>
      </c>
      <c r="F25" s="452" t="s">
        <v>215</v>
      </c>
      <c r="G25" s="452">
        <v>1</v>
      </c>
      <c r="H25" s="453">
        <v>25.111790791696865</v>
      </c>
      <c r="I25" s="467">
        <v>25.111790791696865</v>
      </c>
      <c r="J25" s="467">
        <v>25.294603639511735</v>
      </c>
      <c r="K25" s="467">
        <v>25.489923833809829</v>
      </c>
      <c r="L25" s="393">
        <v>25.646555082546264</v>
      </c>
      <c r="M25" s="393">
        <v>25.796972083949292</v>
      </c>
      <c r="N25" s="393">
        <v>25.909389276147927</v>
      </c>
      <c r="O25" s="393">
        <v>26.0164793613962</v>
      </c>
      <c r="P25" s="393">
        <v>26.130348679041067</v>
      </c>
      <c r="Q25" s="393">
        <v>26.224866862667199</v>
      </c>
      <c r="R25" s="393">
        <v>26.314366262030266</v>
      </c>
      <c r="S25" s="393">
        <v>26.439790355884924</v>
      </c>
      <c r="T25" s="393">
        <v>26.530354468432588</v>
      </c>
      <c r="U25" s="393">
        <v>26.625606867894238</v>
      </c>
      <c r="V25" s="393">
        <v>26.717411519990947</v>
      </c>
      <c r="W25" s="393">
        <v>26.817480041121168</v>
      </c>
      <c r="X25" s="393">
        <v>26.911612239203681</v>
      </c>
      <c r="Y25" s="393">
        <v>27.023256494680243</v>
      </c>
      <c r="Z25" s="393">
        <v>27.103638942859465</v>
      </c>
      <c r="AA25" s="393">
        <v>27.181651974203206</v>
      </c>
      <c r="AB25" s="393">
        <v>27.259208331625452</v>
      </c>
      <c r="AC25" s="393">
        <v>27.331162862734978</v>
      </c>
      <c r="AD25" s="393">
        <v>27.396837180207662</v>
      </c>
      <c r="AE25" s="393">
        <v>27.457659589084301</v>
      </c>
      <c r="AF25" s="393">
        <v>27.51967087050264</v>
      </c>
      <c r="AG25" s="393">
        <v>27.598695305685908</v>
      </c>
      <c r="AH25" s="393">
        <v>27.65788608663436</v>
      </c>
      <c r="AI25" s="393">
        <v>27.713058068609488</v>
      </c>
      <c r="AJ25" s="471">
        <v>27.790792385501298</v>
      </c>
    </row>
    <row r="26" spans="1:36" ht="25.15" customHeight="1" x14ac:dyDescent="0.2">
      <c r="A26" s="203"/>
      <c r="B26" s="1070"/>
      <c r="C26" s="273" t="s">
        <v>241</v>
      </c>
      <c r="D26" s="470" t="s">
        <v>242</v>
      </c>
      <c r="E26" s="338" t="s">
        <v>123</v>
      </c>
      <c r="F26" s="452" t="s">
        <v>215</v>
      </c>
      <c r="G26" s="452">
        <v>1</v>
      </c>
      <c r="H26" s="453">
        <v>16.190347482513051</v>
      </c>
      <c r="I26" s="467">
        <v>16.190347482513051</v>
      </c>
      <c r="J26" s="467">
        <v>16.262464737800041</v>
      </c>
      <c r="K26" s="467">
        <v>16.388040446264249</v>
      </c>
      <c r="L26" s="393">
        <v>16.442617299775566</v>
      </c>
      <c r="M26" s="393">
        <v>16.539053221929223</v>
      </c>
      <c r="N26" s="393">
        <v>16.564788962341225</v>
      </c>
      <c r="O26" s="393">
        <v>16.586985186163588</v>
      </c>
      <c r="P26" s="393">
        <v>16.659583352068253</v>
      </c>
      <c r="Q26" s="393">
        <v>16.673461967937474</v>
      </c>
      <c r="R26" s="393">
        <v>16.684081739425007</v>
      </c>
      <c r="S26" s="393">
        <v>16.763604301858287</v>
      </c>
      <c r="T26" s="393">
        <v>16.774619291102631</v>
      </c>
      <c r="U26" s="393">
        <v>16.788529827825968</v>
      </c>
      <c r="V26" s="393">
        <v>16.800196053125781</v>
      </c>
      <c r="W26" s="393">
        <v>16.816980629759961</v>
      </c>
      <c r="X26" s="393">
        <v>16.829961155001065</v>
      </c>
      <c r="Y26" s="393">
        <v>16.899781144459457</v>
      </c>
      <c r="Z26" s="393">
        <v>16.903925619667866</v>
      </c>
      <c r="AA26" s="393">
        <v>16.906573858715237</v>
      </c>
      <c r="AB26" s="393">
        <v>16.908924487367951</v>
      </c>
      <c r="AC26" s="393">
        <v>16.907796985045742</v>
      </c>
      <c r="AD26" s="393">
        <v>16.902800901378598</v>
      </c>
      <c r="AE26" s="393">
        <v>16.894846238161385</v>
      </c>
      <c r="AF26" s="393">
        <v>16.887663733457611</v>
      </c>
      <c r="AG26" s="393">
        <v>16.93615770325766</v>
      </c>
      <c r="AH26" s="393">
        <v>16.92715786124597</v>
      </c>
      <c r="AI26" s="393">
        <v>16.915752925245386</v>
      </c>
      <c r="AJ26" s="471">
        <v>16.963201117180724</v>
      </c>
    </row>
    <row r="27" spans="1:36" ht="25.15" customHeight="1" x14ac:dyDescent="0.2">
      <c r="A27" s="204"/>
      <c r="B27" s="1070"/>
      <c r="C27" s="269" t="s">
        <v>243</v>
      </c>
      <c r="D27" s="349" t="s">
        <v>244</v>
      </c>
      <c r="E27" s="350" t="s">
        <v>245</v>
      </c>
      <c r="F27" s="464" t="s">
        <v>215</v>
      </c>
      <c r="G27" s="464">
        <v>1</v>
      </c>
      <c r="H27" s="453">
        <f t="shared" ref="H27:AJ27" si="4">((H9+H10)*1000000)/((H54+H55)*1000)</f>
        <v>137.33943428911547</v>
      </c>
      <c r="I27" s="467">
        <f t="shared" si="4"/>
        <v>137.33943428911547</v>
      </c>
      <c r="J27" s="467">
        <f t="shared" si="4"/>
        <v>137.19561728205159</v>
      </c>
      <c r="K27" s="467">
        <f t="shared" si="4"/>
        <v>137.04611986759906</v>
      </c>
      <c r="L27" s="466">
        <f t="shared" si="4"/>
        <v>136.69385643183361</v>
      </c>
      <c r="M27" s="466">
        <f t="shared" si="4"/>
        <v>136.34733075190076</v>
      </c>
      <c r="N27" s="466">
        <f t="shared" si="4"/>
        <v>136.06056470464574</v>
      </c>
      <c r="O27" s="466">
        <f t="shared" si="4"/>
        <v>135.72528474115626</v>
      </c>
      <c r="P27" s="466">
        <f t="shared" si="4"/>
        <v>135.43905465773642</v>
      </c>
      <c r="Q27" s="466">
        <f t="shared" si="4"/>
        <v>135.29799405515939</v>
      </c>
      <c r="R27" s="466">
        <f t="shared" si="4"/>
        <v>135.06145515074792</v>
      </c>
      <c r="S27" s="466">
        <f t="shared" si="4"/>
        <v>134.95421950630319</v>
      </c>
      <c r="T27" s="466">
        <f t="shared" si="4"/>
        <v>134.84943967426085</v>
      </c>
      <c r="U27" s="466">
        <f t="shared" si="4"/>
        <v>134.71387234283043</v>
      </c>
      <c r="V27" s="466">
        <f t="shared" si="4"/>
        <v>134.57443818982719</v>
      </c>
      <c r="W27" s="466">
        <f t="shared" si="4"/>
        <v>134.49135392261749</v>
      </c>
      <c r="X27" s="466">
        <f t="shared" si="4"/>
        <v>134.47387453084389</v>
      </c>
      <c r="Y27" s="466">
        <f t="shared" si="4"/>
        <v>134.39887025515665</v>
      </c>
      <c r="Z27" s="466">
        <f t="shared" si="4"/>
        <v>134.26125431605763</v>
      </c>
      <c r="AA27" s="466">
        <f t="shared" si="4"/>
        <v>134.12574867798207</v>
      </c>
      <c r="AB27" s="466">
        <f t="shared" si="4"/>
        <v>134.08381449394898</v>
      </c>
      <c r="AC27" s="466">
        <f t="shared" si="4"/>
        <v>133.94143262639707</v>
      </c>
      <c r="AD27" s="466">
        <f t="shared" si="4"/>
        <v>133.78164660306911</v>
      </c>
      <c r="AE27" s="466">
        <f t="shared" si="4"/>
        <v>133.60853396346701</v>
      </c>
      <c r="AF27" s="466">
        <f t="shared" si="4"/>
        <v>133.57414017742286</v>
      </c>
      <c r="AG27" s="466">
        <f t="shared" si="4"/>
        <v>133.55005168498212</v>
      </c>
      <c r="AH27" s="466">
        <f t="shared" si="4"/>
        <v>133.60844172129697</v>
      </c>
      <c r="AI27" s="466">
        <f t="shared" si="4"/>
        <v>133.56588154720927</v>
      </c>
      <c r="AJ27" s="466">
        <f t="shared" si="4"/>
        <v>133.55740230287554</v>
      </c>
    </row>
    <row r="28" spans="1:36" ht="25.15" customHeight="1" x14ac:dyDescent="0.2">
      <c r="A28" s="204"/>
      <c r="B28" s="1070"/>
      <c r="C28" s="273" t="s">
        <v>246</v>
      </c>
      <c r="D28" s="407" t="s">
        <v>247</v>
      </c>
      <c r="E28" s="338" t="s">
        <v>123</v>
      </c>
      <c r="F28" s="365" t="s">
        <v>75</v>
      </c>
      <c r="G28" s="365">
        <v>2</v>
      </c>
      <c r="H28" s="343">
        <v>4.4189103973370578</v>
      </c>
      <c r="I28" s="352">
        <v>4.4189103973370578</v>
      </c>
      <c r="J28" s="352">
        <v>4.419538762304783</v>
      </c>
      <c r="K28" s="352">
        <v>4.4206194889022621</v>
      </c>
      <c r="L28" s="361">
        <v>4.4212322311002223</v>
      </c>
      <c r="M28" s="361">
        <v>4.4223209535667811</v>
      </c>
      <c r="N28" s="361">
        <v>4.4229534191957445</v>
      </c>
      <c r="O28" s="361">
        <v>4.4235837279570696</v>
      </c>
      <c r="P28" s="361">
        <v>4.4244026608667699</v>
      </c>
      <c r="Q28" s="361">
        <v>4.4244186718252969</v>
      </c>
      <c r="R28" s="361">
        <v>4.4244351744981518</v>
      </c>
      <c r="S28" s="361">
        <v>4.4249027255825171</v>
      </c>
      <c r="T28" s="361">
        <v>4.4249204540551546</v>
      </c>
      <c r="U28" s="361">
        <v>4.4249393693425754</v>
      </c>
      <c r="V28" s="361">
        <v>4.4248784094470528</v>
      </c>
      <c r="W28" s="361">
        <v>4.4248196924516998</v>
      </c>
      <c r="X28" s="361">
        <v>4.4247632078999155</v>
      </c>
      <c r="Y28" s="361">
        <v>4.4251520474179227</v>
      </c>
      <c r="Z28" s="361">
        <v>4.4250985555006794</v>
      </c>
      <c r="AA28" s="361">
        <v>4.42504727916445</v>
      </c>
      <c r="AB28" s="361">
        <v>4.4249982084932142</v>
      </c>
      <c r="AC28" s="361">
        <v>4.4249513337379272</v>
      </c>
      <c r="AD28" s="361">
        <v>4.4249066453145582</v>
      </c>
      <c r="AE28" s="361">
        <v>4.4248641338021892</v>
      </c>
      <c r="AF28" s="361">
        <v>4.4245745476742826</v>
      </c>
      <c r="AG28" s="361">
        <v>4.4247202314299052</v>
      </c>
      <c r="AH28" s="361">
        <v>4.4244319255237272</v>
      </c>
      <c r="AI28" s="361">
        <v>4.4241450299144915</v>
      </c>
      <c r="AJ28" s="391">
        <v>4.4242910378856859</v>
      </c>
    </row>
    <row r="29" spans="1:36" ht="25.15" customHeight="1" thickBot="1" x14ac:dyDescent="0.25">
      <c r="A29" s="204"/>
      <c r="B29" s="1071"/>
      <c r="C29" s="285" t="s">
        <v>248</v>
      </c>
      <c r="D29" s="472" t="s">
        <v>249</v>
      </c>
      <c r="E29" s="473" t="s">
        <v>123</v>
      </c>
      <c r="F29" s="474" t="s">
        <v>75</v>
      </c>
      <c r="G29" s="474">
        <v>2</v>
      </c>
      <c r="H29" s="289">
        <v>2.89</v>
      </c>
      <c r="I29" s="290">
        <v>2.89</v>
      </c>
      <c r="J29" s="290">
        <v>2.7</v>
      </c>
      <c r="K29" s="290">
        <v>2.7</v>
      </c>
      <c r="L29" s="291">
        <v>2.7</v>
      </c>
      <c r="M29" s="291">
        <v>2.7</v>
      </c>
      <c r="N29" s="291">
        <v>2.7</v>
      </c>
      <c r="O29" s="291">
        <v>2.7</v>
      </c>
      <c r="P29" s="291">
        <v>2.7</v>
      </c>
      <c r="Q29" s="291">
        <v>2.7</v>
      </c>
      <c r="R29" s="291">
        <v>2.7</v>
      </c>
      <c r="S29" s="291">
        <v>2.7</v>
      </c>
      <c r="T29" s="291">
        <v>2.7</v>
      </c>
      <c r="U29" s="291">
        <v>2.7</v>
      </c>
      <c r="V29" s="291">
        <v>2.7</v>
      </c>
      <c r="W29" s="291">
        <v>2.7</v>
      </c>
      <c r="X29" s="291">
        <v>2.7</v>
      </c>
      <c r="Y29" s="291">
        <v>2.7</v>
      </c>
      <c r="Z29" s="291">
        <v>2.7</v>
      </c>
      <c r="AA29" s="291">
        <v>2.7</v>
      </c>
      <c r="AB29" s="291">
        <v>2.7</v>
      </c>
      <c r="AC29" s="291">
        <v>2.7</v>
      </c>
      <c r="AD29" s="291">
        <v>2.7</v>
      </c>
      <c r="AE29" s="291">
        <v>2.7</v>
      </c>
      <c r="AF29" s="291">
        <v>2.7</v>
      </c>
      <c r="AG29" s="291">
        <v>2.7</v>
      </c>
      <c r="AH29" s="291">
        <v>2.7</v>
      </c>
      <c r="AI29" s="291">
        <v>2.7</v>
      </c>
      <c r="AJ29" s="475">
        <v>2.7</v>
      </c>
    </row>
    <row r="30" spans="1:36" ht="25.15" customHeight="1" x14ac:dyDescent="0.2">
      <c r="A30" s="204"/>
      <c r="B30" s="1072" t="s">
        <v>250</v>
      </c>
      <c r="C30" s="398" t="s">
        <v>251</v>
      </c>
      <c r="D30" s="376" t="s">
        <v>252</v>
      </c>
      <c r="E30" s="476" t="s">
        <v>123</v>
      </c>
      <c r="F30" s="377" t="s">
        <v>75</v>
      </c>
      <c r="G30" s="377">
        <v>2</v>
      </c>
      <c r="H30" s="339">
        <v>0.31295099999999998</v>
      </c>
      <c r="I30" s="442">
        <v>0.31295099999999998</v>
      </c>
      <c r="J30" s="442">
        <v>0.31300859537777775</v>
      </c>
      <c r="K30" s="442">
        <v>0.31301604758115553</v>
      </c>
      <c r="L30" s="380">
        <v>0.31297556290980694</v>
      </c>
      <c r="M30" s="380">
        <v>0.3128892505862198</v>
      </c>
      <c r="N30" s="380">
        <v>0.3127591270270928</v>
      </c>
      <c r="O30" s="380">
        <v>0.31258711992678961</v>
      </c>
      <c r="P30" s="380">
        <v>0.31237507216112204</v>
      </c>
      <c r="Q30" s="380">
        <v>0.31212474551936598</v>
      </c>
      <c r="R30" s="380">
        <v>0.31183782427206946</v>
      </c>
      <c r="S30" s="380">
        <v>0.31151591858187616</v>
      </c>
      <c r="T30" s="380">
        <v>0.31116056776427364</v>
      </c>
      <c r="U30" s="380">
        <v>0.31077324340486784</v>
      </c>
      <c r="V30" s="380">
        <v>0.31035535233949807</v>
      </c>
      <c r="W30" s="380">
        <v>0.30990823950322688</v>
      </c>
      <c r="X30" s="380">
        <v>0.30943319065397379</v>
      </c>
      <c r="Y30" s="380">
        <v>0.30893143497631009</v>
      </c>
      <c r="Z30" s="380">
        <v>0.30840414757068579</v>
      </c>
      <c r="AA30" s="380">
        <v>0.30785245183313109</v>
      </c>
      <c r="AB30" s="380">
        <v>0.30727742173025113</v>
      </c>
      <c r="AC30" s="380">
        <v>0.30668008397412011</v>
      </c>
      <c r="AD30" s="380">
        <v>0.30606142010148102</v>
      </c>
      <c r="AE30" s="380">
        <v>0.30542236846146031</v>
      </c>
      <c r="AF30" s="380">
        <v>0.30476382611582276</v>
      </c>
      <c r="AG30" s="380">
        <v>0.30408665065561546</v>
      </c>
      <c r="AH30" s="380">
        <v>0.30339166193787953</v>
      </c>
      <c r="AI30" s="380">
        <v>0.30267964374594619</v>
      </c>
      <c r="AJ30" s="477">
        <v>0.30195134537668011</v>
      </c>
    </row>
    <row r="31" spans="1:36" ht="25.15" customHeight="1" x14ac:dyDescent="0.2">
      <c r="A31" s="204"/>
      <c r="B31" s="1073"/>
      <c r="C31" s="273" t="s">
        <v>253</v>
      </c>
      <c r="D31" s="376" t="s">
        <v>254</v>
      </c>
      <c r="E31" s="338" t="s">
        <v>123</v>
      </c>
      <c r="F31" s="365" t="s">
        <v>75</v>
      </c>
      <c r="G31" s="365">
        <v>2</v>
      </c>
      <c r="H31" s="343">
        <v>0.14369399999999999</v>
      </c>
      <c r="I31" s="352">
        <v>0.14369399999999999</v>
      </c>
      <c r="J31" s="352">
        <v>0.137371464</v>
      </c>
      <c r="K31" s="352">
        <v>0.13132711958400001</v>
      </c>
      <c r="L31" s="361">
        <v>0.12554872632230399</v>
      </c>
      <c r="M31" s="361">
        <v>0.12002458236412263</v>
      </c>
      <c r="N31" s="361">
        <v>0.11474350074010123</v>
      </c>
      <c r="O31" s="361">
        <v>0.10969478670753678</v>
      </c>
      <c r="P31" s="361">
        <v>0.10486821609240517</v>
      </c>
      <c r="Q31" s="361">
        <v>0.10025401458433934</v>
      </c>
      <c r="R31" s="361">
        <v>9.584283794262842E-2</v>
      </c>
      <c r="S31" s="361">
        <v>9.1625753073152766E-2</v>
      </c>
      <c r="T31" s="361">
        <v>8.7594219937934037E-2</v>
      </c>
      <c r="U31" s="361">
        <v>8.3740074260664946E-2</v>
      </c>
      <c r="V31" s="361">
        <v>8.0055510993195689E-2</v>
      </c>
      <c r="W31" s="361">
        <v>7.6533068509495067E-2</v>
      </c>
      <c r="X31" s="361">
        <v>7.3165613495077289E-2</v>
      </c>
      <c r="Y31" s="361">
        <v>6.9946326501293885E-2</v>
      </c>
      <c r="Z31" s="361">
        <v>6.6868688135236956E-2</v>
      </c>
      <c r="AA31" s="361">
        <v>6.3926465857286535E-2</v>
      </c>
      <c r="AB31" s="361">
        <v>6.1113701359565925E-2</v>
      </c>
      <c r="AC31" s="361">
        <v>5.842469849974502E-2</v>
      </c>
      <c r="AD31" s="361">
        <v>5.5854011765756238E-2</v>
      </c>
      <c r="AE31" s="361">
        <v>5.3396435248062965E-2</v>
      </c>
      <c r="AF31" s="361">
        <v>5.1046992097148192E-2</v>
      </c>
      <c r="AG31" s="361">
        <v>4.8800924444873675E-2</v>
      </c>
      <c r="AH31" s="361">
        <v>4.6653683769299237E-2</v>
      </c>
      <c r="AI31" s="361">
        <v>4.4600921683450062E-2</v>
      </c>
      <c r="AJ31" s="391">
        <v>4.2638481129378257E-2</v>
      </c>
    </row>
    <row r="32" spans="1:36" ht="25.15" customHeight="1" x14ac:dyDescent="0.2">
      <c r="A32" s="204"/>
      <c r="B32" s="1073"/>
      <c r="C32" s="249" t="s">
        <v>255</v>
      </c>
      <c r="D32" s="376" t="s">
        <v>256</v>
      </c>
      <c r="E32" s="338" t="s">
        <v>123</v>
      </c>
      <c r="F32" s="365" t="s">
        <v>75</v>
      </c>
      <c r="G32" s="365">
        <v>2</v>
      </c>
      <c r="H32" s="343">
        <v>3.4409345999999994</v>
      </c>
      <c r="I32" s="352">
        <v>3.4409345999999994</v>
      </c>
      <c r="J32" s="352">
        <v>3.6206792055366495</v>
      </c>
      <c r="K32" s="352">
        <v>3.789558359044213</v>
      </c>
      <c r="L32" s="361">
        <v>3.9492561431265423</v>
      </c>
      <c r="M32" s="361">
        <v>4.0965233811571728</v>
      </c>
      <c r="N32" s="361">
        <v>4.234318039364446</v>
      </c>
      <c r="O32" s="361">
        <v>4.3643400664183192</v>
      </c>
      <c r="P32" s="361">
        <v>4.4862310265833001</v>
      </c>
      <c r="Q32" s="361">
        <v>4.6035430005420963</v>
      </c>
      <c r="R32" s="361">
        <v>4.7109380227052515</v>
      </c>
      <c r="S32" s="361">
        <v>4.8164309257927931</v>
      </c>
      <c r="T32" s="361">
        <v>4.9105240801087353</v>
      </c>
      <c r="U32" s="361">
        <v>5.0003031189683123</v>
      </c>
      <c r="V32" s="361">
        <v>5.0867125614843358</v>
      </c>
      <c r="W32" s="361">
        <v>5.1690806904007989</v>
      </c>
      <c r="X32" s="361">
        <v>5.2468230560323788</v>
      </c>
      <c r="Y32" s="361">
        <v>5.3211587326207228</v>
      </c>
      <c r="Z32" s="361">
        <v>5.3920404964102904</v>
      </c>
      <c r="AA32" s="361">
        <v>5.4596269715137504</v>
      </c>
      <c r="AB32" s="361">
        <v>5.52510227508448</v>
      </c>
      <c r="AC32" s="361">
        <v>5.5880008086059796</v>
      </c>
      <c r="AD32" s="361">
        <v>5.6471704800498523</v>
      </c>
      <c r="AE32" s="361">
        <v>5.7048296930207281</v>
      </c>
      <c r="AF32" s="361">
        <v>5.7612154126774131</v>
      </c>
      <c r="AG32" s="361">
        <v>5.8164178613309589</v>
      </c>
      <c r="AH32" s="361">
        <v>5.8705191495433615</v>
      </c>
      <c r="AI32" s="361">
        <v>5.9235942261024492</v>
      </c>
      <c r="AJ32" s="391">
        <v>5.9757113077285346</v>
      </c>
    </row>
    <row r="33" spans="1:36" ht="25.15" customHeight="1" x14ac:dyDescent="0.2">
      <c r="A33" s="204"/>
      <c r="B33" s="1073"/>
      <c r="C33" s="273" t="s">
        <v>257</v>
      </c>
      <c r="D33" s="376" t="s">
        <v>258</v>
      </c>
      <c r="E33" s="338" t="s">
        <v>123</v>
      </c>
      <c r="F33" s="365" t="s">
        <v>75</v>
      </c>
      <c r="G33" s="365">
        <v>2</v>
      </c>
      <c r="H33" s="343">
        <v>8.1256365000000006</v>
      </c>
      <c r="I33" s="352">
        <v>8.1256365000000006</v>
      </c>
      <c r="J33" s="352">
        <v>7.6692937544580726</v>
      </c>
      <c r="K33" s="352">
        <v>7.2545748906332967</v>
      </c>
      <c r="L33" s="361">
        <v>6.8758680664622158</v>
      </c>
      <c r="M33" s="361">
        <v>6.5291215380471632</v>
      </c>
      <c r="N33" s="361">
        <v>6.2108129552559914</v>
      </c>
      <c r="O33" s="361">
        <v>5.9178738597169982</v>
      </c>
      <c r="P33" s="361">
        <v>5.64762557704264</v>
      </c>
      <c r="Q33" s="361">
        <v>5.3977247113285127</v>
      </c>
      <c r="R33" s="361">
        <v>5.1661167413366469</v>
      </c>
      <c r="S33" s="361">
        <v>4.9509964603796925</v>
      </c>
      <c r="T33" s="361">
        <v>4.7507742041474472</v>
      </c>
      <c r="U33" s="361">
        <v>4.5640469794585039</v>
      </c>
      <c r="V33" s="361">
        <v>4.3895737478695001</v>
      </c>
      <c r="W33" s="361">
        <v>4.2262542359331121</v>
      </c>
      <c r="X33" s="361">
        <v>4.0731107425495114</v>
      </c>
      <c r="Y33" s="361">
        <v>3.9292724965204724</v>
      </c>
      <c r="Z33" s="361">
        <v>3.7939621867545594</v>
      </c>
      <c r="AA33" s="361">
        <v>3.6664843457948275</v>
      </c>
      <c r="AB33" s="361">
        <v>3.5462153162807293</v>
      </c>
      <c r="AC33" s="361">
        <v>3.4325945711365957</v>
      </c>
      <c r="AD33" s="361">
        <v>3.3251171929671162</v>
      </c>
      <c r="AE33" s="361">
        <v>3.2233273473899997</v>
      </c>
      <c r="AF33" s="361">
        <v>3.1268126097263078</v>
      </c>
      <c r="AG33" s="361">
        <v>3.0351990253325205</v>
      </c>
      <c r="AH33" s="361">
        <v>2.9481468015071188</v>
      </c>
      <c r="AI33" s="361">
        <v>2.865346543849598</v>
      </c>
      <c r="AJ33" s="391">
        <v>2.7865159626190179</v>
      </c>
    </row>
    <row r="34" spans="1:36" ht="25.15" customHeight="1" x14ac:dyDescent="0.2">
      <c r="A34" s="204"/>
      <c r="B34" s="1073"/>
      <c r="C34" s="273" t="s">
        <v>259</v>
      </c>
      <c r="D34" s="376" t="s">
        <v>260</v>
      </c>
      <c r="E34" s="338" t="s">
        <v>123</v>
      </c>
      <c r="F34" s="365" t="s">
        <v>75</v>
      </c>
      <c r="G34" s="365">
        <v>2</v>
      </c>
      <c r="H34" s="343">
        <v>0.48182849999999994</v>
      </c>
      <c r="I34" s="352">
        <v>0.48182849999999994</v>
      </c>
      <c r="J34" s="352">
        <v>0.48182849999999994</v>
      </c>
      <c r="K34" s="352">
        <v>0.48182849999999994</v>
      </c>
      <c r="L34" s="361">
        <v>0.48182849999999994</v>
      </c>
      <c r="M34" s="361">
        <v>0.48182849999999994</v>
      </c>
      <c r="N34" s="361">
        <v>0.48182849999999994</v>
      </c>
      <c r="O34" s="361">
        <v>0.48182849999999994</v>
      </c>
      <c r="P34" s="361">
        <v>0.48182849999999994</v>
      </c>
      <c r="Q34" s="361">
        <v>0.48182849999999994</v>
      </c>
      <c r="R34" s="361">
        <v>0.48182849999999994</v>
      </c>
      <c r="S34" s="361">
        <v>0.48182849999999994</v>
      </c>
      <c r="T34" s="361">
        <v>0.48182849999999994</v>
      </c>
      <c r="U34" s="361">
        <v>0.48182849999999994</v>
      </c>
      <c r="V34" s="361">
        <v>0.48182849999999994</v>
      </c>
      <c r="W34" s="361">
        <v>0.48182849999999994</v>
      </c>
      <c r="X34" s="361">
        <v>0.48182849999999994</v>
      </c>
      <c r="Y34" s="361">
        <v>0.48182849999999994</v>
      </c>
      <c r="Z34" s="361">
        <v>0.48182849999999994</v>
      </c>
      <c r="AA34" s="361">
        <v>0.48182849999999994</v>
      </c>
      <c r="AB34" s="361">
        <v>0.48182849999999994</v>
      </c>
      <c r="AC34" s="361">
        <v>0.48182849999999994</v>
      </c>
      <c r="AD34" s="361">
        <v>0.48182849999999994</v>
      </c>
      <c r="AE34" s="361">
        <v>0.48182849999999994</v>
      </c>
      <c r="AF34" s="361">
        <v>0.48182849999999994</v>
      </c>
      <c r="AG34" s="361">
        <v>0.48182849999999994</v>
      </c>
      <c r="AH34" s="361">
        <v>0.48182849999999994</v>
      </c>
      <c r="AI34" s="361">
        <v>0.48182849999999994</v>
      </c>
      <c r="AJ34" s="391">
        <v>0.48182849999999994</v>
      </c>
    </row>
    <row r="35" spans="1:36" ht="25.15" customHeight="1" x14ac:dyDescent="0.2">
      <c r="A35" s="204"/>
      <c r="B35" s="1073"/>
      <c r="C35" s="273" t="s">
        <v>261</v>
      </c>
      <c r="D35" s="407" t="s">
        <v>262</v>
      </c>
      <c r="E35" s="338" t="s">
        <v>123</v>
      </c>
      <c r="F35" s="365" t="s">
        <v>75</v>
      </c>
      <c r="G35" s="365">
        <v>2</v>
      </c>
      <c r="H35" s="343">
        <v>67.154955399999992</v>
      </c>
      <c r="I35" s="352">
        <v>67.154955399999992</v>
      </c>
      <c r="J35" s="352">
        <v>66.667471480627498</v>
      </c>
      <c r="K35" s="352">
        <v>66.187395083157327</v>
      </c>
      <c r="L35" s="361">
        <v>66.187395083157327</v>
      </c>
      <c r="M35" s="361">
        <v>66.187395083157327</v>
      </c>
      <c r="N35" s="361">
        <v>66.187395083157327</v>
      </c>
      <c r="O35" s="361">
        <v>66.187395083157327</v>
      </c>
      <c r="P35" s="361">
        <v>66.187395083157327</v>
      </c>
      <c r="Q35" s="361">
        <v>66.187395083157327</v>
      </c>
      <c r="R35" s="361">
        <v>66.187395083157327</v>
      </c>
      <c r="S35" s="361">
        <v>66.187395083157327</v>
      </c>
      <c r="T35" s="361">
        <v>66.187395083157327</v>
      </c>
      <c r="U35" s="361">
        <v>66.187395083157327</v>
      </c>
      <c r="V35" s="361">
        <v>66.187395083157327</v>
      </c>
      <c r="W35" s="361">
        <v>66.187395083157327</v>
      </c>
      <c r="X35" s="361">
        <v>66.187395083157327</v>
      </c>
      <c r="Y35" s="361">
        <v>66.187395083157327</v>
      </c>
      <c r="Z35" s="361">
        <v>66.187395083157327</v>
      </c>
      <c r="AA35" s="361">
        <v>66.187395083157327</v>
      </c>
      <c r="AB35" s="361">
        <v>66.187395083157327</v>
      </c>
      <c r="AC35" s="361">
        <v>66.187395083157327</v>
      </c>
      <c r="AD35" s="361">
        <v>66.187395083157327</v>
      </c>
      <c r="AE35" s="361">
        <v>66.187395083157327</v>
      </c>
      <c r="AF35" s="361">
        <v>66.187395083157327</v>
      </c>
      <c r="AG35" s="361">
        <v>66.187395083157327</v>
      </c>
      <c r="AH35" s="361">
        <v>66.187395083157327</v>
      </c>
      <c r="AI35" s="361">
        <v>66.187395083157327</v>
      </c>
      <c r="AJ35" s="391">
        <v>66.187395083157327</v>
      </c>
    </row>
    <row r="36" spans="1:36" ht="25.15" customHeight="1" thickBot="1" x14ac:dyDescent="0.25">
      <c r="A36" s="204"/>
      <c r="B36" s="1073"/>
      <c r="C36" s="269" t="s">
        <v>87</v>
      </c>
      <c r="D36" s="349" t="s">
        <v>263</v>
      </c>
      <c r="E36" s="478" t="s">
        <v>264</v>
      </c>
      <c r="F36" s="328" t="s">
        <v>75</v>
      </c>
      <c r="G36" s="328">
        <v>2</v>
      </c>
      <c r="H36" s="343">
        <f t="shared" ref="H36:AJ36" si="5">H30+H31+H32+H33+H34+H35</f>
        <v>79.66</v>
      </c>
      <c r="I36" s="352">
        <f t="shared" si="5"/>
        <v>79.66</v>
      </c>
      <c r="J36" s="352">
        <f t="shared" si="5"/>
        <v>78.889652999999996</v>
      </c>
      <c r="K36" s="352">
        <f t="shared" si="5"/>
        <v>78.157699999999991</v>
      </c>
      <c r="L36" s="384">
        <f t="shared" si="5"/>
        <v>77.932872081978189</v>
      </c>
      <c r="M36" s="384">
        <f t="shared" si="5"/>
        <v>77.727782335312</v>
      </c>
      <c r="N36" s="384">
        <f t="shared" si="5"/>
        <v>77.541857205544957</v>
      </c>
      <c r="O36" s="384">
        <f t="shared" si="5"/>
        <v>77.373719415926971</v>
      </c>
      <c r="P36" s="384">
        <f t="shared" si="5"/>
        <v>77.220323475036793</v>
      </c>
      <c r="Q36" s="384">
        <f t="shared" si="5"/>
        <v>77.082870055131636</v>
      </c>
      <c r="R36" s="384">
        <f t="shared" si="5"/>
        <v>76.953959009413921</v>
      </c>
      <c r="S36" s="384">
        <f t="shared" si="5"/>
        <v>76.83979264098484</v>
      </c>
      <c r="T36" s="384">
        <f t="shared" si="5"/>
        <v>76.729276655115711</v>
      </c>
      <c r="U36" s="384">
        <f t="shared" si="5"/>
        <v>76.628086999249675</v>
      </c>
      <c r="V36" s="384">
        <f t="shared" si="5"/>
        <v>76.535920755843861</v>
      </c>
      <c r="W36" s="384">
        <f t="shared" si="5"/>
        <v>76.450999817503956</v>
      </c>
      <c r="X36" s="384">
        <f t="shared" si="5"/>
        <v>76.371756185888273</v>
      </c>
      <c r="Y36" s="384">
        <f t="shared" si="5"/>
        <v>76.298532573776129</v>
      </c>
      <c r="Z36" s="384">
        <f t="shared" si="5"/>
        <v>76.230499102028105</v>
      </c>
      <c r="AA36" s="384">
        <f t="shared" si="5"/>
        <v>76.167113818156324</v>
      </c>
      <c r="AB36" s="384">
        <f t="shared" si="5"/>
        <v>76.108932297612355</v>
      </c>
      <c r="AC36" s="384">
        <f t="shared" si="5"/>
        <v>76.05492374537377</v>
      </c>
      <c r="AD36" s="384">
        <f t="shared" si="5"/>
        <v>76.003426688041529</v>
      </c>
      <c r="AE36" s="384">
        <f t="shared" si="5"/>
        <v>75.956199427277582</v>
      </c>
      <c r="AF36" s="384">
        <f t="shared" si="5"/>
        <v>75.913062423774022</v>
      </c>
      <c r="AG36" s="384">
        <f t="shared" si="5"/>
        <v>75.873728044921293</v>
      </c>
      <c r="AH36" s="384">
        <f t="shared" si="5"/>
        <v>75.837934879914982</v>
      </c>
      <c r="AI36" s="384">
        <f t="shared" si="5"/>
        <v>75.805444918538768</v>
      </c>
      <c r="AJ36" s="384">
        <f t="shared" si="5"/>
        <v>75.776040680010937</v>
      </c>
    </row>
    <row r="37" spans="1:36" ht="25.15" customHeight="1" thickBot="1" x14ac:dyDescent="0.25">
      <c r="A37" s="204"/>
      <c r="B37" s="1074"/>
      <c r="C37" s="303" t="s">
        <v>265</v>
      </c>
      <c r="D37" s="346" t="s">
        <v>263</v>
      </c>
      <c r="E37" s="479" t="s">
        <v>266</v>
      </c>
      <c r="F37" s="332" t="s">
        <v>267</v>
      </c>
      <c r="G37" s="332">
        <v>2</v>
      </c>
      <c r="H37" s="371">
        <f>(H36*1000000)/(H51*1000)</f>
        <v>130.34869831296126</v>
      </c>
      <c r="I37" s="290">
        <f t="shared" ref="I37:AJ37" si="6">(I36*1000000)/(I51*1000)</f>
        <v>130.34869831296126</v>
      </c>
      <c r="J37" s="290">
        <f t="shared" si="6"/>
        <v>127.63022837332926</v>
      </c>
      <c r="K37" s="480">
        <f t="shared" si="6"/>
        <v>125.05077123319863</v>
      </c>
      <c r="L37" s="372">
        <f t="shared" si="6"/>
        <v>123.34001719466929</v>
      </c>
      <c r="M37" s="372">
        <f t="shared" si="6"/>
        <v>121.78896645615642</v>
      </c>
      <c r="N37" s="372">
        <f t="shared" si="6"/>
        <v>120.34818739055999</v>
      </c>
      <c r="O37" s="372">
        <f t="shared" si="6"/>
        <v>118.99270441518222</v>
      </c>
      <c r="P37" s="372">
        <f t="shared" si="6"/>
        <v>117.73296920838264</v>
      </c>
      <c r="Q37" s="372">
        <f t="shared" si="6"/>
        <v>116.51292517417443</v>
      </c>
      <c r="R37" s="372">
        <f t="shared" si="6"/>
        <v>115.4239288079811</v>
      </c>
      <c r="S37" s="372">
        <f t="shared" si="6"/>
        <v>114.33734280306321</v>
      </c>
      <c r="T37" s="372">
        <f t="shared" si="6"/>
        <v>113.40702407258694</v>
      </c>
      <c r="U37" s="372">
        <f t="shared" si="6"/>
        <v>112.52069393440865</v>
      </c>
      <c r="V37" s="372">
        <f t="shared" si="6"/>
        <v>111.66587842744332</v>
      </c>
      <c r="W37" s="481">
        <f t="shared" si="6"/>
        <v>110.8546566110616</v>
      </c>
      <c r="X37" s="481">
        <f t="shared" si="6"/>
        <v>110.09680634013341</v>
      </c>
      <c r="Y37" s="481">
        <f t="shared" si="6"/>
        <v>109.37497561385483</v>
      </c>
      <c r="Z37" s="481">
        <f t="shared" si="6"/>
        <v>108.69073518165524</v>
      </c>
      <c r="AA37" s="481">
        <f t="shared" si="6"/>
        <v>108.04244127503566</v>
      </c>
      <c r="AB37" s="481">
        <f t="shared" si="6"/>
        <v>107.41389123299048</v>
      </c>
      <c r="AC37" s="481">
        <f t="shared" si="6"/>
        <v>106.81246250731712</v>
      </c>
      <c r="AD37" s="481">
        <f t="shared" si="6"/>
        <v>106.25454998317757</v>
      </c>
      <c r="AE37" s="481">
        <f t="shared" si="6"/>
        <v>105.70971657453786</v>
      </c>
      <c r="AF37" s="481">
        <f t="shared" si="6"/>
        <v>105.17545500289648</v>
      </c>
      <c r="AG37" s="481">
        <f t="shared" si="6"/>
        <v>104.65122648600838</v>
      </c>
      <c r="AH37" s="481">
        <f t="shared" si="6"/>
        <v>104.13653594926807</v>
      </c>
      <c r="AI37" s="481">
        <f t="shared" si="6"/>
        <v>103.63092663678395</v>
      </c>
      <c r="AJ37" s="482">
        <f t="shared" si="6"/>
        <v>103.13398065790646</v>
      </c>
    </row>
    <row r="38" spans="1:36" ht="25.15" customHeight="1" x14ac:dyDescent="0.2">
      <c r="A38" s="205"/>
      <c r="B38" s="1069" t="s">
        <v>268</v>
      </c>
      <c r="C38" s="414" t="s">
        <v>269</v>
      </c>
      <c r="D38" s="483" t="s">
        <v>270</v>
      </c>
      <c r="E38" s="484" t="s">
        <v>271</v>
      </c>
      <c r="F38" s="485" t="s">
        <v>272</v>
      </c>
      <c r="G38" s="485">
        <v>2</v>
      </c>
      <c r="H38" s="388">
        <v>42.87</v>
      </c>
      <c r="I38" s="353">
        <v>42.87</v>
      </c>
      <c r="J38" s="353">
        <v>42.877889777777774</v>
      </c>
      <c r="K38" s="353">
        <v>42.878910627555555</v>
      </c>
      <c r="L38" s="486">
        <v>42.873364782165332</v>
      </c>
      <c r="M38" s="486">
        <v>42.8615411761945</v>
      </c>
      <c r="N38" s="486">
        <v>42.843716031108606</v>
      </c>
      <c r="O38" s="486">
        <v>42.82015341462872</v>
      </c>
      <c r="P38" s="486">
        <v>42.79110577549617</v>
      </c>
      <c r="Q38" s="486">
        <v>42.756814454707673</v>
      </c>
      <c r="R38" s="486">
        <v>42.717510174256091</v>
      </c>
      <c r="S38" s="486">
        <v>42.6734135043666</v>
      </c>
      <c r="T38" s="486">
        <v>42.624735310174472</v>
      </c>
      <c r="U38" s="486">
        <v>42.57167717874902</v>
      </c>
      <c r="V38" s="486">
        <v>42.514431827328508</v>
      </c>
      <c r="W38" s="486">
        <v>42.453183493592725</v>
      </c>
      <c r="X38" s="486">
        <v>42.388108308763535</v>
      </c>
      <c r="Y38" s="486">
        <v>42.319374654289049</v>
      </c>
      <c r="Z38" s="486">
        <v>42.247143502833666</v>
      </c>
      <c r="AA38" s="486">
        <v>42.17156874426454</v>
      </c>
      <c r="AB38" s="486">
        <v>42.092797497294683</v>
      </c>
      <c r="AC38" s="486">
        <v>42.010970407413716</v>
      </c>
      <c r="AD38" s="486">
        <v>41.926221931709733</v>
      </c>
      <c r="AE38" s="486">
        <v>41.838680611158949</v>
      </c>
      <c r="AF38" s="486">
        <v>41.748469330934626</v>
      </c>
      <c r="AG38" s="486">
        <v>41.655705569262395</v>
      </c>
      <c r="AH38" s="486">
        <v>41.560501635325963</v>
      </c>
      <c r="AI38" s="486">
        <v>41.462964896704953</v>
      </c>
      <c r="AJ38" s="477">
        <v>41.363197996805496</v>
      </c>
    </row>
    <row r="39" spans="1:36" ht="25.15" customHeight="1" x14ac:dyDescent="0.2">
      <c r="A39" s="205"/>
      <c r="B39" s="1075"/>
      <c r="C39" s="432" t="s">
        <v>273</v>
      </c>
      <c r="D39" s="487" t="s">
        <v>274</v>
      </c>
      <c r="E39" s="484" t="s">
        <v>271</v>
      </c>
      <c r="F39" s="488" t="s">
        <v>272</v>
      </c>
      <c r="G39" s="488">
        <v>2</v>
      </c>
      <c r="H39" s="343">
        <v>3.548</v>
      </c>
      <c r="I39" s="352">
        <v>3.548</v>
      </c>
      <c r="J39" s="352">
        <v>3.3918879999999998</v>
      </c>
      <c r="K39" s="352">
        <v>3.2426449279999998</v>
      </c>
      <c r="L39" s="361">
        <v>3.0999685511679997</v>
      </c>
      <c r="M39" s="361">
        <v>2.9635699349166078</v>
      </c>
      <c r="N39" s="361">
        <v>2.8331728577802773</v>
      </c>
      <c r="O39" s="361">
        <v>2.7085132520379451</v>
      </c>
      <c r="P39" s="361">
        <v>2.5893386689482756</v>
      </c>
      <c r="Q39" s="361">
        <v>2.4754077675145516</v>
      </c>
      <c r="R39" s="361">
        <v>2.3664898257439115</v>
      </c>
      <c r="S39" s="361">
        <v>2.2623642734111793</v>
      </c>
      <c r="T39" s="361">
        <v>2.1628202453810874</v>
      </c>
      <c r="U39" s="361">
        <v>2.0676561545843195</v>
      </c>
      <c r="V39" s="361">
        <v>1.9766792837826095</v>
      </c>
      <c r="W39" s="361">
        <v>1.8897053952961747</v>
      </c>
      <c r="X39" s="361">
        <v>1.806558357903143</v>
      </c>
      <c r="Y39" s="361">
        <v>1.7270697901554046</v>
      </c>
      <c r="Z39" s="361">
        <v>1.6510787193885668</v>
      </c>
      <c r="AA39" s="361">
        <v>1.5784312557354698</v>
      </c>
      <c r="AB39" s="361">
        <v>1.5089802804831092</v>
      </c>
      <c r="AC39" s="361">
        <v>1.4425851481418523</v>
      </c>
      <c r="AD39" s="361">
        <v>1.3791114016236108</v>
      </c>
      <c r="AE39" s="361">
        <v>1.3184304999521719</v>
      </c>
      <c r="AF39" s="361">
        <v>1.2604195579542763</v>
      </c>
      <c r="AG39" s="361">
        <v>1.2049610974042881</v>
      </c>
      <c r="AH39" s="361">
        <v>1.1519428091184996</v>
      </c>
      <c r="AI39" s="361">
        <v>1.1012573255172855</v>
      </c>
      <c r="AJ39" s="391">
        <v>1.0528020031945249</v>
      </c>
    </row>
    <row r="40" spans="1:36" ht="25.15" customHeight="1" x14ac:dyDescent="0.2">
      <c r="A40" s="205"/>
      <c r="B40" s="1075"/>
      <c r="C40" s="432" t="s">
        <v>275</v>
      </c>
      <c r="D40" s="487" t="s">
        <v>276</v>
      </c>
      <c r="E40" s="484" t="s">
        <v>277</v>
      </c>
      <c r="F40" s="488" t="s">
        <v>272</v>
      </c>
      <c r="G40" s="488">
        <v>2</v>
      </c>
      <c r="H40" s="343">
        <v>0.13799999999999812</v>
      </c>
      <c r="I40" s="352">
        <v>0.13799999999999812</v>
      </c>
      <c r="J40" s="352">
        <v>0.13799999999999812</v>
      </c>
      <c r="K40" s="352">
        <v>0.13799999999999812</v>
      </c>
      <c r="L40" s="361">
        <v>0.13799999999999812</v>
      </c>
      <c r="M40" s="361">
        <v>0.13799999999999812</v>
      </c>
      <c r="N40" s="361">
        <v>0.13799999999999812</v>
      </c>
      <c r="O40" s="361">
        <v>0.13799999999999812</v>
      </c>
      <c r="P40" s="361">
        <v>0.13799999999999812</v>
      </c>
      <c r="Q40" s="361">
        <v>0.13799999999999812</v>
      </c>
      <c r="R40" s="361">
        <v>0.13799999999999812</v>
      </c>
      <c r="S40" s="361">
        <v>0.13799999999999812</v>
      </c>
      <c r="T40" s="361">
        <v>0.13799999999999812</v>
      </c>
      <c r="U40" s="361">
        <v>0.13799999999999812</v>
      </c>
      <c r="V40" s="361">
        <v>0.13799999999999812</v>
      </c>
      <c r="W40" s="361">
        <v>0.13799999999999812</v>
      </c>
      <c r="X40" s="361">
        <v>0.13799999999999812</v>
      </c>
      <c r="Y40" s="361">
        <v>0.13799999999999812</v>
      </c>
      <c r="Z40" s="361">
        <v>0.13799999999999812</v>
      </c>
      <c r="AA40" s="361">
        <v>0.13799999999999812</v>
      </c>
      <c r="AB40" s="361">
        <v>0.13799999999999812</v>
      </c>
      <c r="AC40" s="361">
        <v>0.13799999999999812</v>
      </c>
      <c r="AD40" s="361">
        <v>0.13799999999999812</v>
      </c>
      <c r="AE40" s="361">
        <v>0.13799999999999812</v>
      </c>
      <c r="AF40" s="361">
        <v>0.13799999999999812</v>
      </c>
      <c r="AG40" s="361">
        <v>0.13799999999999812</v>
      </c>
      <c r="AH40" s="361">
        <v>0.13799999999999812</v>
      </c>
      <c r="AI40" s="361">
        <v>0.13799999999999812</v>
      </c>
      <c r="AJ40" s="391">
        <v>0.13799999999999812</v>
      </c>
    </row>
    <row r="41" spans="1:36" ht="25.15" customHeight="1" x14ac:dyDescent="0.25">
      <c r="A41" s="206"/>
      <c r="B41" s="1075"/>
      <c r="C41" s="489" t="s">
        <v>278</v>
      </c>
      <c r="D41" s="490" t="s">
        <v>279</v>
      </c>
      <c r="E41" s="491" t="s">
        <v>280</v>
      </c>
      <c r="F41" s="492" t="s">
        <v>272</v>
      </c>
      <c r="G41" s="492">
        <v>2</v>
      </c>
      <c r="H41" s="339">
        <v>352.18199999999996</v>
      </c>
      <c r="I41" s="340">
        <f>H41+SUM(I42:I47)</f>
        <v>352.18199999999996</v>
      </c>
      <c r="J41" s="340">
        <f t="shared" ref="J41:AJ41" si="7">I41+SUM(J42:J47)</f>
        <v>370.57898280435444</v>
      </c>
      <c r="K41" s="340">
        <f t="shared" si="7"/>
        <v>387.86387919285329</v>
      </c>
      <c r="L41" s="493">
        <f>K41+SUM(L42:L47)</f>
        <v>404.20905616706341</v>
      </c>
      <c r="M41" s="493">
        <f>L41+SUM(M42:M47)</f>
        <v>419.28195828618641</v>
      </c>
      <c r="N41" s="493">
        <f t="shared" si="7"/>
        <v>433.38533540842349</v>
      </c>
      <c r="O41" s="493">
        <f t="shared" si="7"/>
        <v>446.69317843801412</v>
      </c>
      <c r="P41" s="493">
        <f t="shared" si="7"/>
        <v>459.16880123329281</v>
      </c>
      <c r="Q41" s="493">
        <f t="shared" si="7"/>
        <v>471.17576167152873</v>
      </c>
      <c r="R41" s="493">
        <f t="shared" si="7"/>
        <v>482.16771533884463</v>
      </c>
      <c r="S41" s="493">
        <f t="shared" si="7"/>
        <v>492.96498582319975</v>
      </c>
      <c r="T41" s="493">
        <f t="shared" si="7"/>
        <v>502.59548425618289</v>
      </c>
      <c r="U41" s="493">
        <f t="shared" si="7"/>
        <v>511.78443003377583</v>
      </c>
      <c r="V41" s="493">
        <f t="shared" si="7"/>
        <v>520.6284953305061</v>
      </c>
      <c r="W41" s="493">
        <f t="shared" si="7"/>
        <v>529.05892942770083</v>
      </c>
      <c r="X41" s="493">
        <f t="shared" si="7"/>
        <v>537.01591350198726</v>
      </c>
      <c r="Y41" s="493">
        <f t="shared" si="7"/>
        <v>544.62422063233385</v>
      </c>
      <c r="Z41" s="493">
        <f t="shared" si="7"/>
        <v>551.87901743519592</v>
      </c>
      <c r="AA41" s="493">
        <f t="shared" si="7"/>
        <v>558.79653919654731</v>
      </c>
      <c r="AB41" s="493">
        <f t="shared" si="7"/>
        <v>565.4979811135621</v>
      </c>
      <c r="AC41" s="493">
        <f t="shared" si="7"/>
        <v>571.93568886094806</v>
      </c>
      <c r="AD41" s="493">
        <f t="shared" si="7"/>
        <v>577.99174503488587</v>
      </c>
      <c r="AE41" s="493">
        <f t="shared" si="7"/>
        <v>583.89320475530849</v>
      </c>
      <c r="AF41" s="493">
        <f t="shared" si="7"/>
        <v>589.66432156762187</v>
      </c>
      <c r="AG41" s="493">
        <f t="shared" si="7"/>
        <v>595.31432978681414</v>
      </c>
      <c r="AH41" s="493">
        <f t="shared" si="7"/>
        <v>600.85163348483275</v>
      </c>
      <c r="AI41" s="493">
        <f t="shared" si="7"/>
        <v>606.28390372116132</v>
      </c>
      <c r="AJ41" s="493">
        <f t="shared" si="7"/>
        <v>611.61812252358709</v>
      </c>
    </row>
    <row r="42" spans="1:36" ht="25.15" customHeight="1" x14ac:dyDescent="0.2">
      <c r="A42" s="207"/>
      <c r="B42" s="1075"/>
      <c r="C42" s="432" t="s">
        <v>281</v>
      </c>
      <c r="D42" s="494" t="s">
        <v>282</v>
      </c>
      <c r="E42" s="484" t="s">
        <v>283</v>
      </c>
      <c r="F42" s="488" t="s">
        <v>272</v>
      </c>
      <c r="G42" s="495">
        <v>2</v>
      </c>
      <c r="H42" s="339">
        <v>0</v>
      </c>
      <c r="I42" s="352">
        <v>0</v>
      </c>
      <c r="J42" s="352">
        <v>7.1292606922081019</v>
      </c>
      <c r="K42" s="352">
        <v>7.044924442208103</v>
      </c>
      <c r="L42" s="361">
        <v>6.9943911922081021</v>
      </c>
      <c r="M42" s="361">
        <v>6.511259442208102</v>
      </c>
      <c r="N42" s="361">
        <v>6.2439059422081025</v>
      </c>
      <c r="O42" s="361">
        <v>6.074778942208102</v>
      </c>
      <c r="P42" s="361">
        <v>5.8028256922081018</v>
      </c>
      <c r="Q42" s="361">
        <v>5.836568692208103</v>
      </c>
      <c r="R42" s="361">
        <v>5.2732383588747833</v>
      </c>
      <c r="S42" s="361">
        <v>5.4856586088747612</v>
      </c>
      <c r="T42" s="361">
        <v>4.6867390198412755</v>
      </c>
      <c r="U42" s="361">
        <v>4.5783970198412662</v>
      </c>
      <c r="V42" s="361">
        <v>4.5360842698412638</v>
      </c>
      <c r="W42" s="361">
        <v>4.3978535555555496</v>
      </c>
      <c r="X42" s="361">
        <v>4.1756632499999986</v>
      </c>
      <c r="Y42" s="361">
        <v>4.0567454999999963</v>
      </c>
      <c r="Z42" s="361">
        <v>3.9138015000000186</v>
      </c>
      <c r="AA42" s="361">
        <v>3.7699207499999665</v>
      </c>
      <c r="AB42" s="361">
        <v>3.7318362500000291</v>
      </c>
      <c r="AC42" s="361">
        <v>3.6322572499999786</v>
      </c>
      <c r="AD42" s="361">
        <v>3.4022937500000281</v>
      </c>
      <c r="AE42" s="361">
        <v>3.388130200000028</v>
      </c>
      <c r="AF42" s="361">
        <v>3.3880368700000205</v>
      </c>
      <c r="AG42" s="361">
        <v>3.3879444070000275</v>
      </c>
      <c r="AH42" s="361">
        <v>3.3878660727000351</v>
      </c>
      <c r="AI42" s="361">
        <v>3.3878194299700275</v>
      </c>
      <c r="AJ42" s="391">
        <v>3.3877846979670201</v>
      </c>
    </row>
    <row r="43" spans="1:36" ht="25.15" customHeight="1" x14ac:dyDescent="0.2">
      <c r="A43" s="207"/>
      <c r="B43" s="1075"/>
      <c r="C43" s="432" t="s">
        <v>284</v>
      </c>
      <c r="D43" s="496" t="s">
        <v>285</v>
      </c>
      <c r="E43" s="484" t="s">
        <v>286</v>
      </c>
      <c r="F43" s="488" t="s">
        <v>272</v>
      </c>
      <c r="G43" s="495">
        <v>2</v>
      </c>
      <c r="H43" s="339">
        <v>0</v>
      </c>
      <c r="I43" s="352">
        <v>0</v>
      </c>
      <c r="J43" s="352">
        <v>5.2457071937863606</v>
      </c>
      <c r="K43" s="352">
        <v>4.8216787832427279</v>
      </c>
      <c r="L43" s="361">
        <v>4.4599711657058148</v>
      </c>
      <c r="M43" s="361">
        <v>4.1332537637360636</v>
      </c>
      <c r="N43" s="361">
        <v>3.837355168577909</v>
      </c>
      <c r="O43" s="361">
        <v>3.5686793081859784</v>
      </c>
      <c r="P43" s="361">
        <v>3.3241182626714223</v>
      </c>
      <c r="Q43" s="361">
        <v>3.1009791298366269</v>
      </c>
      <c r="R43" s="361">
        <v>2.8969225767268361</v>
      </c>
      <c r="S43" s="361">
        <v>2.7099111242692957</v>
      </c>
      <c r="T43" s="361">
        <v>2.5381655497342042</v>
      </c>
      <c r="U43" s="361">
        <v>2.380128069378312</v>
      </c>
      <c r="V43" s="361">
        <v>2.2344311921643252</v>
      </c>
      <c r="W43" s="361">
        <v>2.0998713237804298</v>
      </c>
      <c r="X43" s="361">
        <v>1.9753863555672058</v>
      </c>
      <c r="Y43" s="361">
        <v>1.8600366013050609</v>
      </c>
      <c r="Z43" s="361">
        <v>1.7529885509532335</v>
      </c>
      <c r="AA43" s="361">
        <v>1.6535009983060698</v>
      </c>
      <c r="AB43" s="361">
        <v>1.5609131723719045</v>
      </c>
      <c r="AC43" s="361">
        <v>1.4746345627294113</v>
      </c>
      <c r="AD43" s="361">
        <v>1.3941361793416813</v>
      </c>
      <c r="AE43" s="361">
        <v>1.3189430290914863</v>
      </c>
      <c r="AF43" s="361">
        <v>1.2486276261003348</v>
      </c>
      <c r="AG43" s="361">
        <v>1.1828043819156111</v>
      </c>
      <c r="AH43" s="361">
        <v>1.1211247458794098</v>
      </c>
      <c r="AI43" s="361">
        <v>1.0632729862503694</v>
      </c>
      <c r="AJ43" s="391">
        <v>1.0089625196046976</v>
      </c>
    </row>
    <row r="44" spans="1:36" ht="25.15" customHeight="1" x14ac:dyDescent="0.2">
      <c r="A44" s="207"/>
      <c r="B44" s="1075"/>
      <c r="C44" s="432" t="s">
        <v>287</v>
      </c>
      <c r="D44" s="487" t="s">
        <v>288</v>
      </c>
      <c r="E44" s="484" t="s">
        <v>289</v>
      </c>
      <c r="F44" s="488" t="s">
        <v>272</v>
      </c>
      <c r="G44" s="495">
        <v>2</v>
      </c>
      <c r="H44" s="339">
        <v>0</v>
      </c>
      <c r="I44" s="352">
        <v>0</v>
      </c>
      <c r="J44" s="352">
        <v>0</v>
      </c>
      <c r="K44" s="352">
        <v>0</v>
      </c>
      <c r="L44" s="361">
        <v>0</v>
      </c>
      <c r="M44" s="361">
        <v>0</v>
      </c>
      <c r="N44" s="361">
        <v>0</v>
      </c>
      <c r="O44" s="361">
        <v>0</v>
      </c>
      <c r="P44" s="361">
        <v>0</v>
      </c>
      <c r="Q44" s="361">
        <v>0</v>
      </c>
      <c r="R44" s="361">
        <v>0</v>
      </c>
      <c r="S44" s="361">
        <v>0</v>
      </c>
      <c r="T44" s="361">
        <v>0</v>
      </c>
      <c r="U44" s="361">
        <v>0</v>
      </c>
      <c r="V44" s="361">
        <v>0</v>
      </c>
      <c r="W44" s="361">
        <v>0</v>
      </c>
      <c r="X44" s="361">
        <v>0</v>
      </c>
      <c r="Y44" s="361">
        <v>0</v>
      </c>
      <c r="Z44" s="361">
        <v>0</v>
      </c>
      <c r="AA44" s="361">
        <v>0</v>
      </c>
      <c r="AB44" s="361">
        <v>0</v>
      </c>
      <c r="AC44" s="361">
        <v>0</v>
      </c>
      <c r="AD44" s="361">
        <v>0</v>
      </c>
      <c r="AE44" s="361">
        <v>0</v>
      </c>
      <c r="AF44" s="361">
        <v>0</v>
      </c>
      <c r="AG44" s="361">
        <v>0</v>
      </c>
      <c r="AH44" s="361">
        <v>0</v>
      </c>
      <c r="AI44" s="361">
        <v>0</v>
      </c>
      <c r="AJ44" s="391">
        <v>0</v>
      </c>
    </row>
    <row r="45" spans="1:36" ht="25.15" customHeight="1" x14ac:dyDescent="0.2">
      <c r="A45" s="207"/>
      <c r="B45" s="1075"/>
      <c r="C45" s="432" t="s">
        <v>290</v>
      </c>
      <c r="D45" s="487" t="s">
        <v>291</v>
      </c>
      <c r="E45" s="484" t="s">
        <v>292</v>
      </c>
      <c r="F45" s="488" t="s">
        <v>272</v>
      </c>
      <c r="G45" s="495">
        <v>2</v>
      </c>
      <c r="H45" s="339">
        <v>0</v>
      </c>
      <c r="I45" s="352">
        <v>0</v>
      </c>
      <c r="J45" s="352">
        <v>6.0220149183600018</v>
      </c>
      <c r="K45" s="352">
        <v>5.4182931630480251</v>
      </c>
      <c r="L45" s="361">
        <v>4.8908146162961801</v>
      </c>
      <c r="M45" s="361">
        <v>4.4283889131788232</v>
      </c>
      <c r="N45" s="361">
        <v>4.022116011451045</v>
      </c>
      <c r="O45" s="361">
        <v>3.6643847791965474</v>
      </c>
      <c r="P45" s="361">
        <v>3.3486788403991863</v>
      </c>
      <c r="Q45" s="361">
        <v>3.0694126161911819</v>
      </c>
      <c r="R45" s="361">
        <v>2.821792731714305</v>
      </c>
      <c r="S45" s="361">
        <v>2.6017007512110717</v>
      </c>
      <c r="T45" s="361">
        <v>2.4055938634076464</v>
      </c>
      <c r="U45" s="361">
        <v>2.2304206883733726</v>
      </c>
      <c r="V45" s="361">
        <v>2.0735498347246542</v>
      </c>
      <c r="W45" s="361">
        <v>1.9327092178587881</v>
      </c>
      <c r="X45" s="361">
        <v>1.8059344687192362</v>
      </c>
      <c r="Y45" s="361">
        <v>1.6915250290415724</v>
      </c>
      <c r="Z45" s="361">
        <v>1.5880067519088226</v>
      </c>
      <c r="AA45" s="361">
        <v>1.4941000130453286</v>
      </c>
      <c r="AB45" s="361">
        <v>1.408692494642878</v>
      </c>
      <c r="AC45" s="361">
        <v>1.330815934656608</v>
      </c>
      <c r="AD45" s="361">
        <v>1.2596262445960806</v>
      </c>
      <c r="AE45" s="361">
        <v>1.1943864913311502</v>
      </c>
      <c r="AF45" s="361">
        <v>1.1344523162130393</v>
      </c>
      <c r="AG45" s="361">
        <v>1.0792594302766709</v>
      </c>
      <c r="AH45" s="361">
        <v>1.0283128794391545</v>
      </c>
      <c r="AI45" s="361">
        <v>0.981177820108179</v>
      </c>
      <c r="AJ45" s="391">
        <v>0.93747158485406845</v>
      </c>
    </row>
    <row r="46" spans="1:36" ht="25.15" customHeight="1" x14ac:dyDescent="0.2">
      <c r="A46" s="207"/>
      <c r="B46" s="1075"/>
      <c r="C46" s="432" t="s">
        <v>293</v>
      </c>
      <c r="D46" s="487" t="s">
        <v>294</v>
      </c>
      <c r="E46" s="484" t="s">
        <v>295</v>
      </c>
      <c r="F46" s="488" t="s">
        <v>272</v>
      </c>
      <c r="G46" s="495">
        <v>2</v>
      </c>
      <c r="H46" s="339">
        <v>0</v>
      </c>
      <c r="I46" s="352">
        <v>0</v>
      </c>
      <c r="J46" s="352">
        <v>0</v>
      </c>
      <c r="K46" s="352">
        <v>0</v>
      </c>
      <c r="L46" s="361">
        <v>0</v>
      </c>
      <c r="M46" s="361">
        <v>0</v>
      </c>
      <c r="N46" s="361">
        <v>0</v>
      </c>
      <c r="O46" s="361">
        <v>0</v>
      </c>
      <c r="P46" s="361">
        <v>0</v>
      </c>
      <c r="Q46" s="361">
        <v>0</v>
      </c>
      <c r="R46" s="361">
        <v>0</v>
      </c>
      <c r="S46" s="361">
        <v>0</v>
      </c>
      <c r="T46" s="361">
        <v>0</v>
      </c>
      <c r="U46" s="361">
        <v>0</v>
      </c>
      <c r="V46" s="361">
        <v>0</v>
      </c>
      <c r="W46" s="361">
        <v>0</v>
      </c>
      <c r="X46" s="361">
        <v>0</v>
      </c>
      <c r="Y46" s="361">
        <v>0</v>
      </c>
      <c r="Z46" s="361">
        <v>0</v>
      </c>
      <c r="AA46" s="361">
        <v>0</v>
      </c>
      <c r="AB46" s="361">
        <v>0</v>
      </c>
      <c r="AC46" s="361">
        <v>0</v>
      </c>
      <c r="AD46" s="361">
        <v>0</v>
      </c>
      <c r="AE46" s="361">
        <v>0</v>
      </c>
      <c r="AF46" s="361">
        <v>0</v>
      </c>
      <c r="AG46" s="361">
        <v>0</v>
      </c>
      <c r="AH46" s="361">
        <v>0</v>
      </c>
      <c r="AI46" s="361">
        <v>0</v>
      </c>
      <c r="AJ46" s="391">
        <v>0</v>
      </c>
    </row>
    <row r="47" spans="1:36" ht="25.15" customHeight="1" x14ac:dyDescent="0.2">
      <c r="A47" s="207"/>
      <c r="B47" s="1075"/>
      <c r="C47" s="432" t="s">
        <v>296</v>
      </c>
      <c r="D47" s="487" t="s">
        <v>297</v>
      </c>
      <c r="E47" s="484" t="s">
        <v>298</v>
      </c>
      <c r="F47" s="488" t="s">
        <v>272</v>
      </c>
      <c r="G47" s="495">
        <v>2</v>
      </c>
      <c r="H47" s="339">
        <v>0</v>
      </c>
      <c r="I47" s="352">
        <v>0</v>
      </c>
      <c r="J47" s="352">
        <v>0</v>
      </c>
      <c r="K47" s="352">
        <v>0</v>
      </c>
      <c r="L47" s="361">
        <v>0</v>
      </c>
      <c r="M47" s="361">
        <v>0</v>
      </c>
      <c r="N47" s="361">
        <v>0</v>
      </c>
      <c r="O47" s="361">
        <v>0</v>
      </c>
      <c r="P47" s="361">
        <v>0</v>
      </c>
      <c r="Q47" s="361">
        <v>0</v>
      </c>
      <c r="R47" s="361">
        <v>0</v>
      </c>
      <c r="S47" s="361">
        <v>0</v>
      </c>
      <c r="T47" s="361">
        <v>0</v>
      </c>
      <c r="U47" s="361">
        <v>0</v>
      </c>
      <c r="V47" s="361">
        <v>0</v>
      </c>
      <c r="W47" s="361">
        <v>0</v>
      </c>
      <c r="X47" s="361">
        <v>0</v>
      </c>
      <c r="Y47" s="361">
        <v>0</v>
      </c>
      <c r="Z47" s="361">
        <v>0</v>
      </c>
      <c r="AA47" s="361">
        <v>0</v>
      </c>
      <c r="AB47" s="361">
        <v>0</v>
      </c>
      <c r="AC47" s="361">
        <v>0</v>
      </c>
      <c r="AD47" s="361">
        <v>0</v>
      </c>
      <c r="AE47" s="361">
        <v>0</v>
      </c>
      <c r="AF47" s="361">
        <v>0</v>
      </c>
      <c r="AG47" s="361">
        <v>0</v>
      </c>
      <c r="AH47" s="361">
        <v>0</v>
      </c>
      <c r="AI47" s="361">
        <v>0</v>
      </c>
      <c r="AJ47" s="391">
        <v>0</v>
      </c>
    </row>
    <row r="48" spans="1:36" ht="25.15" customHeight="1" x14ac:dyDescent="0.2">
      <c r="A48" s="207"/>
      <c r="B48" s="1075"/>
      <c r="C48" s="432" t="s">
        <v>299</v>
      </c>
      <c r="D48" s="487" t="s">
        <v>300</v>
      </c>
      <c r="E48" s="484" t="s">
        <v>277</v>
      </c>
      <c r="F48" s="488" t="s">
        <v>272</v>
      </c>
      <c r="G48" s="495">
        <v>2</v>
      </c>
      <c r="H48" s="339">
        <v>6.2530000000000001</v>
      </c>
      <c r="I48" s="352">
        <v>6.2530000000000001</v>
      </c>
      <c r="J48" s="352">
        <v>6.2530000000000001</v>
      </c>
      <c r="K48" s="352">
        <v>6.2530000000000001</v>
      </c>
      <c r="L48" s="361">
        <v>6.2530000000000001</v>
      </c>
      <c r="M48" s="361">
        <v>6.2530000000000001</v>
      </c>
      <c r="N48" s="361">
        <v>6.2530000000000001</v>
      </c>
      <c r="O48" s="361">
        <v>6.2530000000000001</v>
      </c>
      <c r="P48" s="361">
        <v>6.2530000000000001</v>
      </c>
      <c r="Q48" s="361">
        <v>6.2530000000000001</v>
      </c>
      <c r="R48" s="361">
        <v>6.2530000000000001</v>
      </c>
      <c r="S48" s="361">
        <v>6.2530000000000001</v>
      </c>
      <c r="T48" s="361">
        <v>6.2530000000000001</v>
      </c>
      <c r="U48" s="361">
        <v>6.2530000000000001</v>
      </c>
      <c r="V48" s="361">
        <v>6.2530000000000001</v>
      </c>
      <c r="W48" s="361">
        <v>6.2530000000000001</v>
      </c>
      <c r="X48" s="361">
        <v>6.2530000000000001</v>
      </c>
      <c r="Y48" s="361">
        <v>6.2530000000000001</v>
      </c>
      <c r="Z48" s="361">
        <v>6.2530000000000001</v>
      </c>
      <c r="AA48" s="361">
        <v>6.2530000000000001</v>
      </c>
      <c r="AB48" s="361">
        <v>6.2530000000000001</v>
      </c>
      <c r="AC48" s="361">
        <v>6.2530000000000001</v>
      </c>
      <c r="AD48" s="361">
        <v>6.2530000000000001</v>
      </c>
      <c r="AE48" s="361">
        <v>6.2530000000000001</v>
      </c>
      <c r="AF48" s="361">
        <v>6.2530000000000001</v>
      </c>
      <c r="AG48" s="361">
        <v>6.2530000000000001</v>
      </c>
      <c r="AH48" s="361">
        <v>6.2530000000000001</v>
      </c>
      <c r="AI48" s="361">
        <v>6.2530000000000001</v>
      </c>
      <c r="AJ48" s="391">
        <v>6.2530000000000001</v>
      </c>
    </row>
    <row r="49" spans="1:36" ht="25.15" customHeight="1" x14ac:dyDescent="0.2">
      <c r="A49" s="207"/>
      <c r="B49" s="1075"/>
      <c r="C49" s="432" t="s">
        <v>301</v>
      </c>
      <c r="D49" s="487" t="s">
        <v>302</v>
      </c>
      <c r="E49" s="484" t="s">
        <v>303</v>
      </c>
      <c r="F49" s="488" t="s">
        <v>272</v>
      </c>
      <c r="G49" s="495">
        <v>2</v>
      </c>
      <c r="H49" s="339">
        <v>200.63300000000001</v>
      </c>
      <c r="I49" s="352">
        <v>200.63300000000001</v>
      </c>
      <c r="J49" s="352">
        <v>189.36527788785364</v>
      </c>
      <c r="K49" s="352">
        <v>179.12530594156289</v>
      </c>
      <c r="L49" s="361">
        <v>169.77452015956089</v>
      </c>
      <c r="M49" s="361">
        <v>161.21287748264601</v>
      </c>
      <c r="N49" s="361">
        <v>153.35340630261706</v>
      </c>
      <c r="O49" s="361">
        <v>146.12034221523453</v>
      </c>
      <c r="P49" s="361">
        <v>139.44754511216394</v>
      </c>
      <c r="Q49" s="361">
        <v>133.27715336613613</v>
      </c>
      <c r="R49" s="361">
        <v>127.55843805769499</v>
      </c>
      <c r="S49" s="361">
        <v>122.24682618221462</v>
      </c>
      <c r="T49" s="361">
        <v>117.30306676907277</v>
      </c>
      <c r="U49" s="361">
        <v>112.69251801132108</v>
      </c>
      <c r="V49" s="361">
        <v>108.3845369844321</v>
      </c>
      <c r="W49" s="361">
        <v>104.35195644279288</v>
      </c>
      <c r="X49" s="361">
        <v>100.57063561850644</v>
      </c>
      <c r="Y49" s="361">
        <v>97.019073988159818</v>
      </c>
      <c r="Z49" s="361">
        <v>93.678078685297763</v>
      </c>
      <c r="AA49" s="361">
        <v>90.530477673946365</v>
      </c>
      <c r="AB49" s="361">
        <v>87.560872006931589</v>
      </c>
      <c r="AC49" s="361">
        <v>84.75542150954557</v>
      </c>
      <c r="AD49" s="361">
        <v>82.101659085607807</v>
      </c>
      <c r="AE49" s="361">
        <v>79.588329565185177</v>
      </c>
      <c r="AF49" s="361">
        <v>77.205249622871804</v>
      </c>
      <c r="AG49" s="361">
        <v>74.943185810679523</v>
      </c>
      <c r="AH49" s="361">
        <v>72.793748185360954</v>
      </c>
      <c r="AI49" s="361">
        <v>70.749297379002414</v>
      </c>
      <c r="AJ49" s="391">
        <v>68.802863274543654</v>
      </c>
    </row>
    <row r="50" spans="1:36" ht="25.15" customHeight="1" x14ac:dyDescent="0.2">
      <c r="A50" s="207"/>
      <c r="B50" s="1075"/>
      <c r="C50" s="432" t="s">
        <v>304</v>
      </c>
      <c r="D50" s="487" t="s">
        <v>305</v>
      </c>
      <c r="E50" s="484" t="s">
        <v>277</v>
      </c>
      <c r="F50" s="488" t="s">
        <v>272</v>
      </c>
      <c r="G50" s="495">
        <v>2</v>
      </c>
      <c r="H50" s="339">
        <v>5.5060000000000002</v>
      </c>
      <c r="I50" s="352">
        <v>5.5060000000000002</v>
      </c>
      <c r="J50" s="352">
        <v>5.5060000000000002</v>
      </c>
      <c r="K50" s="352">
        <v>5.5060000000000002</v>
      </c>
      <c r="L50" s="361">
        <v>5.5060000000000002</v>
      </c>
      <c r="M50" s="361">
        <v>5.5060000000000002</v>
      </c>
      <c r="N50" s="361">
        <v>5.5060000000000002</v>
      </c>
      <c r="O50" s="361">
        <v>5.5060000000000002</v>
      </c>
      <c r="P50" s="361">
        <v>5.5060000000000002</v>
      </c>
      <c r="Q50" s="361">
        <v>5.5060000000000002</v>
      </c>
      <c r="R50" s="361">
        <v>5.5060000000000002</v>
      </c>
      <c r="S50" s="361">
        <v>5.5060000000000002</v>
      </c>
      <c r="T50" s="361">
        <v>5.5060000000000002</v>
      </c>
      <c r="U50" s="361">
        <v>5.5060000000000002</v>
      </c>
      <c r="V50" s="361">
        <v>5.5060000000000002</v>
      </c>
      <c r="W50" s="361">
        <v>5.5060000000000002</v>
      </c>
      <c r="X50" s="361">
        <v>5.5060000000000002</v>
      </c>
      <c r="Y50" s="361">
        <v>5.5060000000000002</v>
      </c>
      <c r="Z50" s="361">
        <v>5.5060000000000002</v>
      </c>
      <c r="AA50" s="361">
        <v>5.5060000000000002</v>
      </c>
      <c r="AB50" s="361">
        <v>5.5060000000000002</v>
      </c>
      <c r="AC50" s="361">
        <v>5.5060000000000002</v>
      </c>
      <c r="AD50" s="361">
        <v>5.5060000000000002</v>
      </c>
      <c r="AE50" s="361">
        <v>5.5060000000000002</v>
      </c>
      <c r="AF50" s="361">
        <v>5.5060000000000002</v>
      </c>
      <c r="AG50" s="361">
        <v>5.5060000000000002</v>
      </c>
      <c r="AH50" s="361">
        <v>5.5060000000000002</v>
      </c>
      <c r="AI50" s="361">
        <v>5.5060000000000002</v>
      </c>
      <c r="AJ50" s="391">
        <v>5.5060000000000002</v>
      </c>
    </row>
    <row r="51" spans="1:36" ht="25.15" customHeight="1" thickBot="1" x14ac:dyDescent="0.25">
      <c r="A51" s="207"/>
      <c r="B51" s="1076"/>
      <c r="C51" s="497" t="s">
        <v>306</v>
      </c>
      <c r="D51" s="498" t="s">
        <v>307</v>
      </c>
      <c r="E51" s="499" t="s">
        <v>308</v>
      </c>
      <c r="F51" s="500" t="s">
        <v>272</v>
      </c>
      <c r="G51" s="500">
        <v>2</v>
      </c>
      <c r="H51" s="289">
        <f>SUM(H38+H39+H40+H41+H48+H49+H50)</f>
        <v>611.12999999999988</v>
      </c>
      <c r="I51" s="340">
        <f t="shared" ref="I51:AJ51" si="8">SUM(I38+I39+I40+I41+I48+I49+I50)</f>
        <v>611.12999999999988</v>
      </c>
      <c r="J51" s="340">
        <f t="shared" si="8"/>
        <v>618.11103846998583</v>
      </c>
      <c r="K51" s="340">
        <f t="shared" si="8"/>
        <v>625.00774068997168</v>
      </c>
      <c r="L51" s="493">
        <f t="shared" si="8"/>
        <v>631.85390965995759</v>
      </c>
      <c r="M51" s="493">
        <f t="shared" si="8"/>
        <v>638.21694687994352</v>
      </c>
      <c r="N51" s="493">
        <f t="shared" si="8"/>
        <v>644.31263059992943</v>
      </c>
      <c r="O51" s="493">
        <f t="shared" si="8"/>
        <v>650.23918731991523</v>
      </c>
      <c r="P51" s="493">
        <f t="shared" si="8"/>
        <v>655.89379078990112</v>
      </c>
      <c r="Q51" s="493">
        <f t="shared" si="8"/>
        <v>661.58213725988719</v>
      </c>
      <c r="R51" s="493">
        <f t="shared" si="8"/>
        <v>666.70715339653964</v>
      </c>
      <c r="S51" s="493">
        <f t="shared" si="8"/>
        <v>672.04458978319212</v>
      </c>
      <c r="T51" s="493">
        <f t="shared" si="8"/>
        <v>676.5831065808112</v>
      </c>
      <c r="U51" s="493">
        <f t="shared" si="8"/>
        <v>681.01328137843029</v>
      </c>
      <c r="V51" s="493">
        <f t="shared" si="8"/>
        <v>685.40114342604932</v>
      </c>
      <c r="W51" s="493">
        <f t="shared" si="8"/>
        <v>689.65077475938267</v>
      </c>
      <c r="X51" s="493">
        <f t="shared" si="8"/>
        <v>693.67821578716041</v>
      </c>
      <c r="Y51" s="493">
        <f t="shared" si="8"/>
        <v>697.58673906493812</v>
      </c>
      <c r="Z51" s="493">
        <f t="shared" si="8"/>
        <v>701.35231834271599</v>
      </c>
      <c r="AA51" s="493">
        <f t="shared" si="8"/>
        <v>704.97401687049376</v>
      </c>
      <c r="AB51" s="493">
        <f t="shared" si="8"/>
        <v>708.55763089827155</v>
      </c>
      <c r="AC51" s="493">
        <f t="shared" si="8"/>
        <v>712.04166592604929</v>
      </c>
      <c r="AD51" s="493">
        <f t="shared" si="8"/>
        <v>715.29573745382709</v>
      </c>
      <c r="AE51" s="493">
        <f t="shared" si="8"/>
        <v>718.53564543160485</v>
      </c>
      <c r="AF51" s="493">
        <f t="shared" si="8"/>
        <v>721.7754600793827</v>
      </c>
      <c r="AG51" s="493">
        <f t="shared" si="8"/>
        <v>725.01518226416033</v>
      </c>
      <c r="AH51" s="493">
        <f t="shared" si="8"/>
        <v>728.25482611463826</v>
      </c>
      <c r="AI51" s="493">
        <f t="shared" si="8"/>
        <v>731.49442332238596</v>
      </c>
      <c r="AJ51" s="493">
        <f t="shared" si="8"/>
        <v>734.73398579813067</v>
      </c>
    </row>
    <row r="52" spans="1:36" ht="25.15" customHeight="1" x14ac:dyDescent="0.2">
      <c r="A52" s="207"/>
      <c r="B52" s="1077" t="s">
        <v>309</v>
      </c>
      <c r="C52" s="414" t="s">
        <v>310</v>
      </c>
      <c r="D52" s="501" t="s">
        <v>311</v>
      </c>
      <c r="E52" s="484" t="s">
        <v>303</v>
      </c>
      <c r="F52" s="485" t="s">
        <v>272</v>
      </c>
      <c r="G52" s="485">
        <v>2</v>
      </c>
      <c r="H52" s="388">
        <v>19.976293379560758</v>
      </c>
      <c r="I52" s="353">
        <v>19.976293379560758</v>
      </c>
      <c r="J52" s="353">
        <v>20.855250288261431</v>
      </c>
      <c r="K52" s="353">
        <v>21.653773742931904</v>
      </c>
      <c r="L52" s="486">
        <v>22.434064076561313</v>
      </c>
      <c r="M52" s="486">
        <v>23.197759892514071</v>
      </c>
      <c r="N52" s="486">
        <v>23.946021806401465</v>
      </c>
      <c r="O52" s="486">
        <v>24.679370830860691</v>
      </c>
      <c r="P52" s="486">
        <v>25.398211674263031</v>
      </c>
      <c r="Q52" s="486">
        <v>26.102908299644675</v>
      </c>
      <c r="R52" s="486">
        <v>26.793953299933079</v>
      </c>
      <c r="S52" s="486">
        <v>27.469752799250234</v>
      </c>
      <c r="T52" s="486">
        <v>28.130591872734346</v>
      </c>
      <c r="U52" s="486">
        <v>28.774770394096329</v>
      </c>
      <c r="V52" s="486">
        <v>29.402245838433469</v>
      </c>
      <c r="W52" s="486">
        <v>30.013485579153237</v>
      </c>
      <c r="X52" s="486">
        <v>30.60804098894938</v>
      </c>
      <c r="Y52" s="486">
        <v>31.185946673766143</v>
      </c>
      <c r="Z52" s="486">
        <v>31.747929264750802</v>
      </c>
      <c r="AA52" s="486">
        <v>32.294605630173365</v>
      </c>
      <c r="AB52" s="486">
        <v>32.826402968499998</v>
      </c>
      <c r="AC52" s="486">
        <v>33.343733679485133</v>
      </c>
      <c r="AD52" s="486">
        <v>33.846980301940036</v>
      </c>
      <c r="AE52" s="486">
        <v>34.336553912730096</v>
      </c>
      <c r="AF52" s="486">
        <v>34.813055883981534</v>
      </c>
      <c r="AG52" s="486">
        <v>35.277061131103238</v>
      </c>
      <c r="AH52" s="486">
        <v>35.729119276808554</v>
      </c>
      <c r="AI52" s="486">
        <v>36.169755763921948</v>
      </c>
      <c r="AJ52" s="477">
        <v>36.599472919224006</v>
      </c>
    </row>
    <row r="53" spans="1:36" ht="25.15" customHeight="1" x14ac:dyDescent="0.2">
      <c r="A53" s="207"/>
      <c r="B53" s="1075"/>
      <c r="C53" s="432" t="s">
        <v>312</v>
      </c>
      <c r="D53" s="502" t="s">
        <v>313</v>
      </c>
      <c r="E53" s="484" t="s">
        <v>303</v>
      </c>
      <c r="F53" s="488" t="s">
        <v>272</v>
      </c>
      <c r="G53" s="488">
        <v>2</v>
      </c>
      <c r="H53" s="343">
        <v>19.976293379560758</v>
      </c>
      <c r="I53" s="352">
        <v>19.976293379560758</v>
      </c>
      <c r="J53" s="352">
        <v>18.148260333419813</v>
      </c>
      <c r="K53" s="352">
        <v>17.73387121885024</v>
      </c>
      <c r="L53" s="361">
        <v>17.356723089835427</v>
      </c>
      <c r="M53" s="361">
        <v>17.005952588349871</v>
      </c>
      <c r="N53" s="361">
        <v>16.667023283164266</v>
      </c>
      <c r="O53" s="361">
        <v>16.337291895507704</v>
      </c>
      <c r="P53" s="361">
        <v>16.015832395037386</v>
      </c>
      <c r="Q53" s="361">
        <v>15.70556818837283</v>
      </c>
      <c r="R53" s="361">
        <v>15.3590795299353</v>
      </c>
      <c r="S53" s="361">
        <v>15.01906985191162</v>
      </c>
      <c r="T53" s="361">
        <v>14.640420940045072</v>
      </c>
      <c r="U53" s="361">
        <v>14.260805553116818</v>
      </c>
      <c r="V53" s="361">
        <v>13.891812289085596</v>
      </c>
      <c r="W53" s="361">
        <v>13.512622949912359</v>
      </c>
      <c r="X53" s="361">
        <v>13.134220109471915</v>
      </c>
      <c r="Y53" s="361">
        <v>12.772331613287729</v>
      </c>
      <c r="Z53" s="361">
        <v>12.424462850512818</v>
      </c>
      <c r="AA53" s="361">
        <v>12.086303143787163</v>
      </c>
      <c r="AB53" s="361">
        <v>11.757516158753013</v>
      </c>
      <c r="AC53" s="361">
        <v>11.437423237611362</v>
      </c>
      <c r="AD53" s="361">
        <v>11.126672972501368</v>
      </c>
      <c r="AE53" s="361">
        <v>10.829590255714493</v>
      </c>
      <c r="AF53" s="361">
        <v>10.545573798220502</v>
      </c>
      <c r="AG53" s="361">
        <v>10.274048766029836</v>
      </c>
      <c r="AH53" s="361">
        <v>10.014465616213435</v>
      </c>
      <c r="AI53" s="361">
        <v>9.7662989841376842</v>
      </c>
      <c r="AJ53" s="391">
        <v>9.5290466196587502</v>
      </c>
    </row>
    <row r="54" spans="1:36" ht="25.15" customHeight="1" x14ac:dyDescent="0.2">
      <c r="A54" s="178"/>
      <c r="B54" s="1075"/>
      <c r="C54" s="432" t="s">
        <v>314</v>
      </c>
      <c r="D54" s="502" t="s">
        <v>315</v>
      </c>
      <c r="E54" s="484" t="s">
        <v>303</v>
      </c>
      <c r="F54" s="488" t="s">
        <v>272</v>
      </c>
      <c r="G54" s="488">
        <v>2</v>
      </c>
      <c r="H54" s="339">
        <v>745.83590640523403</v>
      </c>
      <c r="I54" s="352">
        <v>745.83590640523403</v>
      </c>
      <c r="J54" s="352">
        <v>784.3359356251367</v>
      </c>
      <c r="K54" s="352">
        <v>820.41939426179408</v>
      </c>
      <c r="L54" s="361">
        <v>854.59984139695689</v>
      </c>
      <c r="M54" s="361">
        <v>886.63642894166856</v>
      </c>
      <c r="N54" s="361">
        <v>916.73473365487666</v>
      </c>
      <c r="O54" s="361">
        <v>945.12777465622253</v>
      </c>
      <c r="P54" s="361">
        <v>971.89735952224987</v>
      </c>
      <c r="Q54" s="361">
        <v>997.45679573244445</v>
      </c>
      <c r="R54" s="361">
        <v>1020.6558668005307</v>
      </c>
      <c r="S54" s="361">
        <v>1042.8544858343612</v>
      </c>
      <c r="T54" s="361">
        <v>1062.6704045133422</v>
      </c>
      <c r="U54" s="361">
        <v>1081.2875827618775</v>
      </c>
      <c r="V54" s="361">
        <v>1099.0390039520321</v>
      </c>
      <c r="W54" s="361">
        <v>1115.5262797628693</v>
      </c>
      <c r="X54" s="361">
        <v>1130.9744271196016</v>
      </c>
      <c r="Y54" s="361">
        <v>1145.8104717493491</v>
      </c>
      <c r="Z54" s="361">
        <v>1160.0366594635461</v>
      </c>
      <c r="AA54" s="361">
        <v>1173.6196880656548</v>
      </c>
      <c r="AB54" s="361">
        <v>1186.644448815854</v>
      </c>
      <c r="AC54" s="361">
        <v>1199.1121070499896</v>
      </c>
      <c r="AD54" s="361">
        <v>1211.0244875848566</v>
      </c>
      <c r="AE54" s="361">
        <v>1222.5968418905222</v>
      </c>
      <c r="AF54" s="361">
        <v>1233.8583140277249</v>
      </c>
      <c r="AG54" s="361">
        <v>1244.8303257153007</v>
      </c>
      <c r="AH54" s="361">
        <v>1255.5323470418589</v>
      </c>
      <c r="AI54" s="361">
        <v>1265.9821125342917</v>
      </c>
      <c r="AJ54" s="391">
        <v>1276.1957971301399</v>
      </c>
    </row>
    <row r="55" spans="1:36" ht="25.15" customHeight="1" x14ac:dyDescent="0.2">
      <c r="A55" s="178"/>
      <c r="B55" s="1075"/>
      <c r="C55" s="432" t="s">
        <v>316</v>
      </c>
      <c r="D55" s="487" t="s">
        <v>317</v>
      </c>
      <c r="E55" s="484" t="s">
        <v>303</v>
      </c>
      <c r="F55" s="488" t="s">
        <v>272</v>
      </c>
      <c r="G55" s="488">
        <v>2</v>
      </c>
      <c r="H55" s="343">
        <v>546.33308976567014</v>
      </c>
      <c r="I55" s="352">
        <v>546.33308976567014</v>
      </c>
      <c r="J55" s="352">
        <v>517.60241169077676</v>
      </c>
      <c r="K55" s="352">
        <v>491.55878404889393</v>
      </c>
      <c r="L55" s="361">
        <v>467.91496219989494</v>
      </c>
      <c r="M55" s="361">
        <v>446.67069374237713</v>
      </c>
      <c r="N55" s="361">
        <v>427.27080826171709</v>
      </c>
      <c r="O55" s="361">
        <v>409.42681856087574</v>
      </c>
      <c r="P55" s="361">
        <v>393.04329166213688</v>
      </c>
      <c r="Q55" s="361">
        <v>377.79283959988391</v>
      </c>
      <c r="R55" s="361">
        <v>363.59917908544458</v>
      </c>
      <c r="S55" s="361">
        <v>350.17684663580712</v>
      </c>
      <c r="T55" s="361">
        <v>337.7363204569765</v>
      </c>
      <c r="U55" s="361">
        <v>326.03383032631587</v>
      </c>
      <c r="V55" s="361">
        <v>315.03816391911482</v>
      </c>
      <c r="W55" s="361">
        <v>304.61581532406535</v>
      </c>
      <c r="X55" s="361">
        <v>294.81708547280618</v>
      </c>
      <c r="Y55" s="361">
        <v>285.62692000415564</v>
      </c>
      <c r="Z55" s="361">
        <v>276.99686474795794</v>
      </c>
      <c r="AA55" s="361">
        <v>268.86367958438268</v>
      </c>
      <c r="AB55" s="361">
        <v>261.1448481002642</v>
      </c>
      <c r="AC55" s="361">
        <v>253.83224597304365</v>
      </c>
      <c r="AD55" s="361">
        <v>246.95099828181742</v>
      </c>
      <c r="AE55" s="361">
        <v>240.40963402853595</v>
      </c>
      <c r="AF55" s="361">
        <v>234.17901132427278</v>
      </c>
      <c r="AG55" s="361">
        <v>228.23771057818135</v>
      </c>
      <c r="AH55" s="361">
        <v>222.5662637869234</v>
      </c>
      <c r="AI55" s="361">
        <v>217.14693846722071</v>
      </c>
      <c r="AJ55" s="391">
        <v>211.96356168452735</v>
      </c>
    </row>
    <row r="56" spans="1:36" ht="25.15" customHeight="1" thickBot="1" x14ac:dyDescent="0.25">
      <c r="A56" s="178"/>
      <c r="B56" s="1075"/>
      <c r="C56" s="503" t="s">
        <v>318</v>
      </c>
      <c r="D56" s="504" t="s">
        <v>319</v>
      </c>
      <c r="E56" s="505" t="s">
        <v>320</v>
      </c>
      <c r="F56" s="506" t="s">
        <v>272</v>
      </c>
      <c r="G56" s="506">
        <v>2</v>
      </c>
      <c r="H56" s="410">
        <f>SUM(H52:H55)</f>
        <v>1332.1215829300256</v>
      </c>
      <c r="I56" s="411">
        <f t="shared" ref="I56:AJ56" si="9">SUM(I52:I55)</f>
        <v>1332.1215829300256</v>
      </c>
      <c r="J56" s="411">
        <f t="shared" si="9"/>
        <v>1340.9418579375947</v>
      </c>
      <c r="K56" s="411">
        <f t="shared" si="9"/>
        <v>1351.3658232724702</v>
      </c>
      <c r="L56" s="507">
        <f>SUM(L52:L55)</f>
        <v>1362.3055907632486</v>
      </c>
      <c r="M56" s="507">
        <f>SUM(M52:M55)</f>
        <v>1373.5108351649096</v>
      </c>
      <c r="N56" s="507">
        <f t="shared" si="9"/>
        <v>1384.6185870061595</v>
      </c>
      <c r="O56" s="507">
        <f t="shared" si="9"/>
        <v>1395.5712559434667</v>
      </c>
      <c r="P56" s="507">
        <f t="shared" si="9"/>
        <v>1406.3546952536872</v>
      </c>
      <c r="Q56" s="507">
        <f t="shared" si="9"/>
        <v>1417.0581118203459</v>
      </c>
      <c r="R56" s="507">
        <f t="shared" si="9"/>
        <v>1426.4080787158437</v>
      </c>
      <c r="S56" s="507">
        <f t="shared" si="9"/>
        <v>1435.5201551213302</v>
      </c>
      <c r="T56" s="507">
        <f t="shared" si="9"/>
        <v>1443.1777377830981</v>
      </c>
      <c r="U56" s="507">
        <f t="shared" si="9"/>
        <v>1450.3569890354065</v>
      </c>
      <c r="V56" s="507">
        <f t="shared" si="9"/>
        <v>1457.371225998666</v>
      </c>
      <c r="W56" s="507">
        <f t="shared" si="9"/>
        <v>1463.6682036160003</v>
      </c>
      <c r="X56" s="507">
        <f t="shared" si="9"/>
        <v>1469.5337736908291</v>
      </c>
      <c r="Y56" s="507">
        <f t="shared" si="9"/>
        <v>1475.3956700405586</v>
      </c>
      <c r="Z56" s="507">
        <f t="shared" si="9"/>
        <v>1481.2059163267677</v>
      </c>
      <c r="AA56" s="507">
        <f t="shared" si="9"/>
        <v>1486.864276423998</v>
      </c>
      <c r="AB56" s="507">
        <f t="shared" si="9"/>
        <v>1492.3732160433713</v>
      </c>
      <c r="AC56" s="507">
        <f t="shared" si="9"/>
        <v>1497.7255099401298</v>
      </c>
      <c r="AD56" s="507">
        <f t="shared" si="9"/>
        <v>1502.9491391411154</v>
      </c>
      <c r="AE56" s="507">
        <f t="shared" si="9"/>
        <v>1508.1726200875028</v>
      </c>
      <c r="AF56" s="507">
        <f t="shared" si="9"/>
        <v>1513.3959550341997</v>
      </c>
      <c r="AG56" s="507">
        <f t="shared" si="9"/>
        <v>1518.6191461906151</v>
      </c>
      <c r="AH56" s="507">
        <f t="shared" si="9"/>
        <v>1523.8421957218043</v>
      </c>
      <c r="AI56" s="507">
        <f t="shared" si="9"/>
        <v>1529.065105749572</v>
      </c>
      <c r="AJ56" s="508">
        <f t="shared" si="9"/>
        <v>1534.28787835355</v>
      </c>
    </row>
    <row r="57" spans="1:36" ht="25.15" customHeight="1" x14ac:dyDescent="0.2">
      <c r="A57" s="178"/>
      <c r="B57" s="1064" t="s">
        <v>321</v>
      </c>
      <c r="C57" s="509" t="s">
        <v>322</v>
      </c>
      <c r="D57" s="510" t="s">
        <v>323</v>
      </c>
      <c r="E57" s="511" t="s">
        <v>324</v>
      </c>
      <c r="F57" s="512" t="s">
        <v>325</v>
      </c>
      <c r="G57" s="513">
        <v>1</v>
      </c>
      <c r="H57" s="514">
        <f>H54/H41</f>
        <v>2.1177570301867616</v>
      </c>
      <c r="I57" s="515">
        <f t="shared" ref="I57:AJ57" si="10">I54/I41</f>
        <v>2.1177570301867616</v>
      </c>
      <c r="J57" s="515">
        <f t="shared" si="10"/>
        <v>2.1165148916154899</v>
      </c>
      <c r="K57" s="515">
        <f t="shared" si="10"/>
        <v>2.1152250525856933</v>
      </c>
      <c r="L57" s="516">
        <f t="shared" si="10"/>
        <v>2.1142520890074832</v>
      </c>
      <c r="M57" s="516">
        <f t="shared" si="10"/>
        <v>2.114654378561367</v>
      </c>
      <c r="N57" s="516">
        <f t="shared" si="10"/>
        <v>2.1152878483784954</v>
      </c>
      <c r="O57" s="516">
        <f t="shared" si="10"/>
        <v>2.1158321198481751</v>
      </c>
      <c r="P57" s="516">
        <f t="shared" si="10"/>
        <v>2.1166450266477312</v>
      </c>
      <c r="Q57" s="516">
        <f t="shared" si="10"/>
        <v>2.1169526891491559</v>
      </c>
      <c r="R57" s="516">
        <f t="shared" si="10"/>
        <v>2.1168067341117234</v>
      </c>
      <c r="S57" s="516">
        <f t="shared" si="10"/>
        <v>2.1154737472741676</v>
      </c>
      <c r="T57" s="516">
        <f t="shared" si="10"/>
        <v>2.1143652058196327</v>
      </c>
      <c r="U57" s="516">
        <f t="shared" si="10"/>
        <v>2.1127793643321988</v>
      </c>
      <c r="V57" s="516">
        <f t="shared" si="10"/>
        <v>2.1109851147397123</v>
      </c>
      <c r="W57" s="516">
        <f t="shared" si="10"/>
        <v>2.1085104469733986</v>
      </c>
      <c r="X57" s="516">
        <f t="shared" si="10"/>
        <v>2.1060352192252427</v>
      </c>
      <c r="Y57" s="516">
        <f t="shared" si="10"/>
        <v>2.103855150656007</v>
      </c>
      <c r="Z57" s="516">
        <f t="shared" si="10"/>
        <v>2.1019763803572453</v>
      </c>
      <c r="AA57" s="516">
        <f t="shared" si="10"/>
        <v>2.1002629861543465</v>
      </c>
      <c r="AB57" s="516">
        <f t="shared" si="10"/>
        <v>2.0984061631469459</v>
      </c>
      <c r="AC57" s="516">
        <f t="shared" si="10"/>
        <v>2.0965855609362469</v>
      </c>
      <c r="AD57" s="516">
        <f t="shared" si="10"/>
        <v>2.0952279993406528</v>
      </c>
      <c r="AE57" s="516">
        <f t="shared" si="10"/>
        <v>2.0938706460933632</v>
      </c>
      <c r="AF57" s="516">
        <f t="shared" si="10"/>
        <v>2.0924757847778785</v>
      </c>
      <c r="AG57" s="516">
        <f t="shared" si="10"/>
        <v>2.0910471383430034</v>
      </c>
      <c r="AH57" s="516">
        <f t="shared" si="10"/>
        <v>2.0895879732572156</v>
      </c>
      <c r="AI57" s="516">
        <f t="shared" si="10"/>
        <v>2.0881011433160777</v>
      </c>
      <c r="AJ57" s="517">
        <f t="shared" si="10"/>
        <v>2.0865892460224202</v>
      </c>
    </row>
    <row r="58" spans="1:36" ht="25.15" customHeight="1" thickBot="1" x14ac:dyDescent="0.25">
      <c r="A58" s="178"/>
      <c r="B58" s="1065"/>
      <c r="C58" s="518" t="s">
        <v>326</v>
      </c>
      <c r="D58" s="519" t="s">
        <v>327</v>
      </c>
      <c r="E58" s="499" t="s">
        <v>328</v>
      </c>
      <c r="F58" s="520" t="s">
        <v>325</v>
      </c>
      <c r="G58" s="521">
        <v>1</v>
      </c>
      <c r="H58" s="289">
        <f>H55/H49</f>
        <v>2.7230470050573441</v>
      </c>
      <c r="I58" s="347">
        <f t="shared" ref="I58:AJ58" si="11">I55/I49</f>
        <v>2.7230470050573441</v>
      </c>
      <c r="J58" s="347">
        <f t="shared" si="11"/>
        <v>2.7333543797681457</v>
      </c>
      <c r="K58" s="347">
        <f t="shared" si="11"/>
        <v>2.744217415094091</v>
      </c>
      <c r="L58" s="348">
        <f>L55/L49</f>
        <v>2.756096508240045</v>
      </c>
      <c r="M58" s="348">
        <f t="shared" si="11"/>
        <v>2.7706886739892083</v>
      </c>
      <c r="N58" s="348">
        <f t="shared" si="11"/>
        <v>2.7861840083197777</v>
      </c>
      <c r="O58" s="348">
        <f t="shared" si="11"/>
        <v>2.8019837098231819</v>
      </c>
      <c r="P58" s="348">
        <f t="shared" si="11"/>
        <v>2.8185744779228239</v>
      </c>
      <c r="Q58" s="348">
        <f t="shared" si="11"/>
        <v>2.8346406721489581</v>
      </c>
      <c r="R58" s="348">
        <f t="shared" si="11"/>
        <v>2.8504517977947317</v>
      </c>
      <c r="S58" s="348">
        <f t="shared" si="11"/>
        <v>2.8645066507808727</v>
      </c>
      <c r="T58" s="348">
        <f t="shared" si="11"/>
        <v>2.8791772436935252</v>
      </c>
      <c r="U58" s="348">
        <f t="shared" si="11"/>
        <v>2.893127565874094</v>
      </c>
      <c r="V58" s="348">
        <f t="shared" si="11"/>
        <v>2.9066707547439683</v>
      </c>
      <c r="W58" s="348">
        <f t="shared" si="11"/>
        <v>2.919119350589845</v>
      </c>
      <c r="X58" s="348">
        <f t="shared" si="11"/>
        <v>2.9314429968518128</v>
      </c>
      <c r="Y58" s="348">
        <f t="shared" si="11"/>
        <v>2.9440285117441283</v>
      </c>
      <c r="Z58" s="348">
        <f t="shared" si="11"/>
        <v>2.9569016426831456</v>
      </c>
      <c r="AA58" s="348">
        <f t="shared" si="11"/>
        <v>2.9698692251765126</v>
      </c>
      <c r="AB58" s="348">
        <f t="shared" si="11"/>
        <v>2.9824377272029814</v>
      </c>
      <c r="AC58" s="348">
        <f t="shared" si="11"/>
        <v>2.9948791646851265</v>
      </c>
      <c r="AD58" s="348">
        <f t="shared" si="11"/>
        <v>3.0078685501875229</v>
      </c>
      <c r="AE58" s="348">
        <f t="shared" si="11"/>
        <v>3.0206644032104406</v>
      </c>
      <c r="AF58" s="348">
        <f t="shared" si="11"/>
        <v>3.0332006238977045</v>
      </c>
      <c r="AG58" s="348">
        <f t="shared" si="11"/>
        <v>3.0454764914151422</v>
      </c>
      <c r="AH58" s="348">
        <f t="shared" si="11"/>
        <v>3.0574914650662564</v>
      </c>
      <c r="AI58" s="348">
        <f t="shared" si="11"/>
        <v>3.0692451587747844</v>
      </c>
      <c r="AJ58" s="384">
        <f t="shared" si="11"/>
        <v>3.0807375099889436</v>
      </c>
    </row>
    <row r="59" spans="1:36" ht="25.15" customHeight="1" x14ac:dyDescent="0.2">
      <c r="A59" s="178"/>
      <c r="B59" s="1066" t="s">
        <v>329</v>
      </c>
      <c r="C59" s="489" t="s">
        <v>330</v>
      </c>
      <c r="D59" s="490" t="s">
        <v>331</v>
      </c>
      <c r="E59" s="522" t="s">
        <v>332</v>
      </c>
      <c r="F59" s="523" t="s">
        <v>208</v>
      </c>
      <c r="G59" s="523">
        <v>0</v>
      </c>
      <c r="H59" s="524">
        <f>H41/(H41+H49)</f>
        <v>0.6370702676302199</v>
      </c>
      <c r="I59" s="525">
        <f t="shared" ref="I59:AJ59" si="12">I41/(I41+I49)</f>
        <v>0.6370702676302199</v>
      </c>
      <c r="J59" s="525">
        <f t="shared" si="12"/>
        <v>0.6618140568960228</v>
      </c>
      <c r="K59" s="525">
        <f t="shared" si="12"/>
        <v>0.68407632696010312</v>
      </c>
      <c r="L59" s="526">
        <f t="shared" si="12"/>
        <v>0.70421711149632094</v>
      </c>
      <c r="M59" s="526">
        <f t="shared" si="12"/>
        <v>0.72228370082030324</v>
      </c>
      <c r="N59" s="526">
        <f t="shared" si="12"/>
        <v>0.73863425848545516</v>
      </c>
      <c r="O59" s="526">
        <f t="shared" si="12"/>
        <v>0.75351381652999794</v>
      </c>
      <c r="P59" s="526">
        <f t="shared" si="12"/>
        <v>0.76705022179315852</v>
      </c>
      <c r="Q59" s="526">
        <f t="shared" si="12"/>
        <v>0.77950779944897552</v>
      </c>
      <c r="R59" s="526">
        <f t="shared" si="12"/>
        <v>0.79079388780173177</v>
      </c>
      <c r="S59" s="526">
        <f t="shared" si="12"/>
        <v>0.80129310946790022</v>
      </c>
      <c r="T59" s="526">
        <f t="shared" si="12"/>
        <v>0.81077054209101762</v>
      </c>
      <c r="U59" s="526">
        <f t="shared" si="12"/>
        <v>0.81954094804603905</v>
      </c>
      <c r="V59" s="526">
        <f t="shared" si="12"/>
        <v>0.82769111065068457</v>
      </c>
      <c r="W59" s="526">
        <f t="shared" si="12"/>
        <v>0.83525392636821749</v>
      </c>
      <c r="X59" s="526">
        <f t="shared" si="12"/>
        <v>0.8422635550307066</v>
      </c>
      <c r="Y59" s="526">
        <f t="shared" si="12"/>
        <v>0.8487959356833259</v>
      </c>
      <c r="Z59" s="526">
        <f t="shared" si="12"/>
        <v>0.85488800410024035</v>
      </c>
      <c r="AA59" s="526">
        <f t="shared" si="12"/>
        <v>0.86057799025478954</v>
      </c>
      <c r="AB59" s="526">
        <f t="shared" si="12"/>
        <v>0.865921927880555</v>
      </c>
      <c r="AC59" s="526">
        <f t="shared" si="12"/>
        <v>0.87093563446941125</v>
      </c>
      <c r="AD59" s="526">
        <f t="shared" si="12"/>
        <v>0.87562114910843591</v>
      </c>
      <c r="AE59" s="526">
        <f t="shared" si="12"/>
        <v>0.8800443939307282</v>
      </c>
      <c r="AF59" s="526">
        <f t="shared" si="12"/>
        <v>0.88422736175374572</v>
      </c>
      <c r="AG59" s="526">
        <f t="shared" si="12"/>
        <v>0.88818747411750798</v>
      </c>
      <c r="AH59" s="526">
        <f t="shared" si="12"/>
        <v>0.89194055185997001</v>
      </c>
      <c r="AI59" s="526">
        <f t="shared" si="12"/>
        <v>0.89550099276662298</v>
      </c>
      <c r="AJ59" s="527">
        <f t="shared" si="12"/>
        <v>0.89888192058944483</v>
      </c>
    </row>
    <row r="60" spans="1:36" ht="25.15" customHeight="1" thickBot="1" x14ac:dyDescent="0.25">
      <c r="A60" s="178"/>
      <c r="B60" s="1067"/>
      <c r="C60" s="497" t="s">
        <v>333</v>
      </c>
      <c r="D60" s="528" t="s">
        <v>334</v>
      </c>
      <c r="E60" s="499" t="s">
        <v>335</v>
      </c>
      <c r="F60" s="521" t="s">
        <v>208</v>
      </c>
      <c r="G60" s="520">
        <v>0</v>
      </c>
      <c r="H60" s="529">
        <f>H41/(H41+H48+H49+H50)</f>
        <v>0.62380130859727867</v>
      </c>
      <c r="I60" s="530">
        <f t="shared" ref="I60:AJ60" si="13">I41/(I41+I48+I49+I50)</f>
        <v>0.62380130859727867</v>
      </c>
      <c r="J60" s="530">
        <f t="shared" si="13"/>
        <v>0.6482016253600934</v>
      </c>
      <c r="K60" s="530">
        <f t="shared" si="13"/>
        <v>0.67017727079830181</v>
      </c>
      <c r="L60" s="531">
        <f>L41/(L41+L48+L49+L50)</f>
        <v>0.69007969115372381</v>
      </c>
      <c r="M60" s="531">
        <f t="shared" si="13"/>
        <v>0.70794300173994973</v>
      </c>
      <c r="N60" s="531">
        <f t="shared" si="13"/>
        <v>0.72412192261481478</v>
      </c>
      <c r="O60" s="531">
        <f t="shared" si="13"/>
        <v>0.73885789244168132</v>
      </c>
      <c r="P60" s="531">
        <f t="shared" si="13"/>
        <v>0.75227284978416398</v>
      </c>
      <c r="Q60" s="531">
        <f t="shared" si="13"/>
        <v>0.76463266965996424</v>
      </c>
      <c r="R60" s="531">
        <f t="shared" si="13"/>
        <v>0.77583143008920241</v>
      </c>
      <c r="S60" s="531">
        <f t="shared" si="13"/>
        <v>0.78626464961967424</v>
      </c>
      <c r="T60" s="531">
        <f t="shared" si="13"/>
        <v>0.79567715677650075</v>
      </c>
      <c r="U60" s="531">
        <f t="shared" si="13"/>
        <v>0.80439407991058709</v>
      </c>
      <c r="V60" s="531">
        <f t="shared" si="13"/>
        <v>0.81250190250909426</v>
      </c>
      <c r="W60" s="531">
        <f t="shared" si="13"/>
        <v>0.82003041526631304</v>
      </c>
      <c r="X60" s="531">
        <f t="shared" si="13"/>
        <v>0.827011002430599</v>
      </c>
      <c r="Y60" s="531">
        <f t="shared" si="13"/>
        <v>0.83352052038424529</v>
      </c>
      <c r="Z60" s="531">
        <f t="shared" si="13"/>
        <v>0.83959455837519914</v>
      </c>
      <c r="AA60" s="531">
        <f t="shared" si="13"/>
        <v>0.84527054715485705</v>
      </c>
      <c r="AB60" s="531">
        <f t="shared" si="13"/>
        <v>0.85060588920597091</v>
      </c>
      <c r="AC60" s="531">
        <f t="shared" si="13"/>
        <v>0.85561462252425724</v>
      </c>
      <c r="AD60" s="531">
        <f t="shared" si="13"/>
        <v>0.86029571597875187</v>
      </c>
      <c r="AE60" s="531">
        <f t="shared" si="13"/>
        <v>0.86471882992464366</v>
      </c>
      <c r="AF60" s="531">
        <f t="shared" si="13"/>
        <v>0.86890582949255279</v>
      </c>
      <c r="AG60" s="531">
        <f t="shared" si="13"/>
        <v>0.8728737738341682</v>
      </c>
      <c r="AH60" s="531">
        <f t="shared" si="13"/>
        <v>0.87663815632557995</v>
      </c>
      <c r="AI60" s="531">
        <f t="shared" si="13"/>
        <v>0.88021307841869112</v>
      </c>
      <c r="AJ60" s="532">
        <f t="shared" si="13"/>
        <v>0.8836113945397448</v>
      </c>
    </row>
    <row r="61" spans="1:36" x14ac:dyDescent="0.2">
      <c r="A61" s="208"/>
      <c r="B61" s="209"/>
      <c r="C61" s="209"/>
      <c r="D61" s="210"/>
      <c r="E61" s="211"/>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row>
    <row r="62" spans="1:36" x14ac:dyDescent="0.2">
      <c r="A62" s="212"/>
      <c r="B62" s="213"/>
      <c r="C62" s="213"/>
      <c r="D62" s="144" t="str">
        <f>'TITLE PAGE'!B9</f>
        <v>Company:</v>
      </c>
      <c r="E62" s="146" t="str">
        <f>'TITLE PAGE'!D9</f>
        <v>Wessex Water</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row>
    <row r="63" spans="1:36" x14ac:dyDescent="0.2">
      <c r="A63" s="208"/>
      <c r="B63" s="209"/>
      <c r="C63" s="209"/>
      <c r="D63" s="147" t="str">
        <f>'TITLE PAGE'!B10</f>
        <v>Resource Zone Name:</v>
      </c>
      <c r="E63" s="148" t="str">
        <f>'TITLE PAGE'!D10</f>
        <v>Supply Area</v>
      </c>
      <c r="F63" s="209"/>
      <c r="G63" s="209"/>
      <c r="H63" s="209"/>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row>
    <row r="64" spans="1:36" x14ac:dyDescent="0.2">
      <c r="A64" s="208"/>
      <c r="B64" s="209"/>
      <c r="C64" s="209"/>
      <c r="D64" s="147" t="str">
        <f>'TITLE PAGE'!B11</f>
        <v>Resource Zone Number:</v>
      </c>
      <c r="E64" s="149">
        <f>'TITLE PAGE'!D11</f>
        <v>1</v>
      </c>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row>
    <row r="65" spans="1:36" x14ac:dyDescent="0.2">
      <c r="A65" s="208"/>
      <c r="B65" s="209"/>
      <c r="C65" s="209"/>
      <c r="D65" s="147" t="str">
        <f>'TITLE PAGE'!B12</f>
        <v xml:space="preserve">Planning Scenario Name:                                                                     </v>
      </c>
      <c r="E65" s="148" t="str">
        <f>'TITLE PAGE'!D12</f>
        <v>Dry Year Annual Average</v>
      </c>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row>
    <row r="66" spans="1:36" x14ac:dyDescent="0.2">
      <c r="A66" s="208"/>
      <c r="B66" s="209"/>
      <c r="C66" s="209"/>
      <c r="D66" s="150" t="str">
        <f>'TITLE PAGE'!B13</f>
        <v xml:space="preserve">Chosen Level of Service:  </v>
      </c>
      <c r="E66" s="182" t="str">
        <f>'TITLE PAGE'!D13</f>
        <v>Company</v>
      </c>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row>
    <row r="67" spans="1:36" ht="18" x14ac:dyDescent="0.25">
      <c r="A67" s="208"/>
      <c r="B67" s="209"/>
      <c r="C67" s="209"/>
      <c r="D67" s="214"/>
      <c r="E67" s="211"/>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row>
  </sheetData>
  <mergeCells count="8">
    <mergeCell ref="B57:B58"/>
    <mergeCell ref="B59:B60"/>
    <mergeCell ref="I1:K1"/>
    <mergeCell ref="B3:B12"/>
    <mergeCell ref="B13:B29"/>
    <mergeCell ref="B30:B37"/>
    <mergeCell ref="B38:B51"/>
    <mergeCell ref="B52:B56"/>
  </mergeCells>
  <conditionalFormatting sqref="H58:AJ58">
    <cfRule type="cellIs" dxfId="9" priority="4" stopIfTrue="1" operator="equal">
      <formula>""</formula>
    </cfRule>
  </conditionalFormatting>
  <conditionalFormatting sqref="D58">
    <cfRule type="cellIs" dxfId="8" priority="3" stopIfTrue="1" operator="notEqual">
      <formula>"Unmeasured Household - Occupancy Rate"</formula>
    </cfRule>
  </conditionalFormatting>
  <conditionalFormatting sqref="F58">
    <cfRule type="cellIs" dxfId="7" priority="2" stopIfTrue="1" operator="notEqual">
      <formula>"h/prop"</formula>
    </cfRule>
  </conditionalFormatting>
  <conditionalFormatting sqref="E58">
    <cfRule type="cellIs" dxfId="6"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21"/>
  <sheetViews>
    <sheetView topLeftCell="D1" zoomScale="80" zoomScaleNormal="80" workbookViewId="0">
      <pane xSplit="1" ySplit="2" topLeftCell="E3" activePane="bottomRight" state="frozen"/>
      <selection activeCell="D1" sqref="D1"/>
      <selection pane="topRight" activeCell="E1" sqref="E1"/>
      <selection pane="bottomLeft" activeCell="D3" sqref="D3"/>
      <selection pane="bottomRight" activeCell="AJ12" sqref="I12:AJ13"/>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4"/>
      <c r="B1" s="157"/>
      <c r="C1" s="158" t="s">
        <v>336</v>
      </c>
      <c r="D1" s="159"/>
      <c r="E1" s="160"/>
      <c r="F1" s="161"/>
      <c r="G1" s="161"/>
      <c r="H1" s="162"/>
      <c r="I1" s="1057"/>
      <c r="J1" s="1058"/>
      <c r="K1" s="163"/>
      <c r="L1" s="164"/>
      <c r="M1" s="162"/>
      <c r="N1" s="161"/>
      <c r="O1" s="162"/>
      <c r="P1" s="163"/>
      <c r="Q1" s="163"/>
      <c r="R1" s="163"/>
      <c r="S1" s="163"/>
      <c r="T1" s="163"/>
      <c r="U1" s="163"/>
      <c r="V1" s="163"/>
      <c r="W1" s="163"/>
      <c r="X1" s="163"/>
      <c r="Y1" s="163"/>
      <c r="Z1" s="163"/>
      <c r="AA1" s="163"/>
      <c r="AB1" s="163"/>
      <c r="AC1" s="163"/>
      <c r="AD1" s="163"/>
      <c r="AE1" s="163"/>
      <c r="AF1" s="163"/>
      <c r="AG1" s="163"/>
      <c r="AH1" s="165"/>
      <c r="AI1" s="163"/>
      <c r="AJ1" s="163"/>
    </row>
    <row r="2" spans="1:36" ht="32.25" thickBot="1" x14ac:dyDescent="0.25">
      <c r="A2" s="166"/>
      <c r="B2" s="167"/>
      <c r="C2" s="139" t="s">
        <v>111</v>
      </c>
      <c r="D2" s="140" t="s">
        <v>138</v>
      </c>
      <c r="E2" s="168" t="s">
        <v>112</v>
      </c>
      <c r="F2" s="140" t="s">
        <v>139</v>
      </c>
      <c r="G2" s="169" t="s">
        <v>186</v>
      </c>
      <c r="H2" s="170" t="str">
        <f>'TITLE PAGE'!D14</f>
        <v>2017-18</v>
      </c>
      <c r="I2" s="171" t="str">
        <f>'WRZ summary'!E5</f>
        <v>For info 2017-18</v>
      </c>
      <c r="J2" s="172" t="str">
        <f>'WRZ summary'!F5</f>
        <v>For info 2018-19</v>
      </c>
      <c r="K2" s="172" t="str">
        <f>'WRZ summary'!G5</f>
        <v>For info 2019-20</v>
      </c>
      <c r="L2" s="173" t="str">
        <f>'WRZ summary'!H5</f>
        <v>2020-21</v>
      </c>
      <c r="M2" s="173" t="str">
        <f>'WRZ summary'!I5</f>
        <v>2021-22</v>
      </c>
      <c r="N2" s="173" t="str">
        <f>'WRZ summary'!J5</f>
        <v>2022-23</v>
      </c>
      <c r="O2" s="173" t="str">
        <f>'WRZ summary'!K5</f>
        <v>2023-24</v>
      </c>
      <c r="P2" s="173" t="str">
        <f>'WRZ summary'!L5</f>
        <v>2024-25</v>
      </c>
      <c r="Q2" s="173" t="str">
        <f>'WRZ summary'!M5</f>
        <v>2025-26</v>
      </c>
      <c r="R2" s="173" t="str">
        <f>'WRZ summary'!N5</f>
        <v>2026-27</v>
      </c>
      <c r="S2" s="173" t="str">
        <f>'WRZ summary'!O5</f>
        <v>2027-28</v>
      </c>
      <c r="T2" s="173" t="str">
        <f>'WRZ summary'!P5</f>
        <v>2028-29</v>
      </c>
      <c r="U2" s="173" t="str">
        <f>'WRZ summary'!Q5</f>
        <v>2029-2030</v>
      </c>
      <c r="V2" s="173" t="str">
        <f>'WRZ summary'!R5</f>
        <v>2030-2031</v>
      </c>
      <c r="W2" s="173" t="str">
        <f>'WRZ summary'!S5</f>
        <v>2031-2032</v>
      </c>
      <c r="X2" s="173" t="str">
        <f>'WRZ summary'!T5</f>
        <v>2032-33</v>
      </c>
      <c r="Y2" s="173" t="str">
        <f>'WRZ summary'!U5</f>
        <v>2033-34</v>
      </c>
      <c r="Z2" s="173" t="str">
        <f>'WRZ summary'!V5</f>
        <v>2034-35</v>
      </c>
      <c r="AA2" s="173" t="str">
        <f>'WRZ summary'!W5</f>
        <v>2035-36</v>
      </c>
      <c r="AB2" s="173" t="str">
        <f>'WRZ summary'!X5</f>
        <v>2036-37</v>
      </c>
      <c r="AC2" s="173" t="str">
        <f>'WRZ summary'!Y5</f>
        <v>2037-38</v>
      </c>
      <c r="AD2" s="173" t="str">
        <f>'WRZ summary'!Z5</f>
        <v>2038-39</v>
      </c>
      <c r="AE2" s="173" t="str">
        <f>'WRZ summary'!AA5</f>
        <v>2039-40</v>
      </c>
      <c r="AF2" s="173" t="str">
        <f>'WRZ summary'!AB5</f>
        <v>2040-41</v>
      </c>
      <c r="AG2" s="173" t="str">
        <f>'WRZ summary'!AC5</f>
        <v>2041-42</v>
      </c>
      <c r="AH2" s="173" t="str">
        <f>'WRZ summary'!AD5</f>
        <v>2042-43</v>
      </c>
      <c r="AI2" s="173" t="str">
        <f>'WRZ summary'!AE5</f>
        <v>2043-44</v>
      </c>
      <c r="AJ2" s="174" t="str">
        <f>'WRZ summary'!AF5</f>
        <v>2044-45</v>
      </c>
    </row>
    <row r="3" spans="1:36" x14ac:dyDescent="0.2">
      <c r="A3" s="143"/>
      <c r="B3" s="1078" t="s">
        <v>337</v>
      </c>
      <c r="C3" s="302" t="s">
        <v>338</v>
      </c>
      <c r="D3" s="394" t="s">
        <v>339</v>
      </c>
      <c r="E3" s="394" t="s">
        <v>340</v>
      </c>
      <c r="F3" s="302" t="s">
        <v>75</v>
      </c>
      <c r="G3" s="271">
        <v>2</v>
      </c>
      <c r="H3" s="343">
        <f>SUM('3. BL Demand'!H3:H6,'3. BL Demand'!H28:H29,'3. BL Demand'!H34:H35)</f>
        <v>349.16395455904041</v>
      </c>
      <c r="I3" s="352">
        <f>SUM('3. BL Demand'!I3:I6,'3. BL Demand'!I28:I29,'3. BL Demand'!I34:I35)</f>
        <v>349.16395455904041</v>
      </c>
      <c r="J3" s="352">
        <f>SUM('3. BL Demand'!J3:J6,'3. BL Demand'!J28:J29,'3. BL Demand'!J34:J35)</f>
        <v>348.08648078358942</v>
      </c>
      <c r="K3" s="352">
        <f>SUM('3. BL Demand'!K3:K6,'3. BL Demand'!K28:K29,'3. BL Demand'!K34:K35)</f>
        <v>347.48057448448935</v>
      </c>
      <c r="L3" s="345">
        <f>SUM('3. BL Demand'!L3:L6,'3. BL Demand'!L28:L29,'3. BL Demand'!L34:L35)</f>
        <v>347.18068353613398</v>
      </c>
      <c r="M3" s="395">
        <f>SUM('3. BL Demand'!M3:M6,'3. BL Demand'!M28:M29,'3. BL Demand'!M34:M35)</f>
        <v>346.9425178736177</v>
      </c>
      <c r="N3" s="395">
        <f>SUM('3. BL Demand'!N3:N6,'3. BL Demand'!N28:N29,'3. BL Demand'!N34:N35)</f>
        <v>346.78486195281005</v>
      </c>
      <c r="O3" s="395">
        <f>SUM('3. BL Demand'!O3:O6,'3. BL Demand'!O28:O29,'3. BL Demand'!O34:O35)</f>
        <v>346.55693474756436</v>
      </c>
      <c r="P3" s="395">
        <f>SUM('3. BL Demand'!P3:P6,'3. BL Demand'!P28:P29,'3. BL Demand'!P34:P35)</f>
        <v>346.38953032359723</v>
      </c>
      <c r="Q3" s="395">
        <f>SUM('3. BL Demand'!Q3:Q6,'3. BL Demand'!Q28:Q29,'3. BL Demand'!Q34:Q35)</f>
        <v>346.50176903239549</v>
      </c>
      <c r="R3" s="395">
        <f>SUM('3. BL Demand'!R3:R6,'3. BL Demand'!R28:R29,'3. BL Demand'!R34:R35)</f>
        <v>346.84428905888296</v>
      </c>
      <c r="S3" s="395">
        <f>SUM('3. BL Demand'!S3:S6,'3. BL Demand'!S28:S29,'3. BL Demand'!S34:S35)</f>
        <v>347.1087545217357</v>
      </c>
      <c r="T3" s="395">
        <f>SUM('3. BL Demand'!T3:T6,'3. BL Demand'!T28:T29,'3. BL Demand'!T34:T35)</f>
        <v>347.18284591920133</v>
      </c>
      <c r="U3" s="395">
        <f>SUM('3. BL Demand'!U3:U6,'3. BL Demand'!U28:U29,'3. BL Demand'!U34:U35)</f>
        <v>347.19471841111863</v>
      </c>
      <c r="V3" s="395">
        <f>SUM('3. BL Demand'!V3:V6,'3. BL Demand'!V28:V29,'3. BL Demand'!V34:V35)</f>
        <v>347.19846658854681</v>
      </c>
      <c r="W3" s="395">
        <f>SUM('3. BL Demand'!W3:W6,'3. BL Demand'!W28:W29,'3. BL Demand'!W34:W35)</f>
        <v>347.20541100466619</v>
      </c>
      <c r="X3" s="395">
        <f>SUM('3. BL Demand'!X3:X6,'3. BL Demand'!X28:X29,'3. BL Demand'!X34:X35)</f>
        <v>347.25788802032218</v>
      </c>
      <c r="Y3" s="395">
        <f>SUM('3. BL Demand'!Y3:Y6,'3. BL Demand'!Y28:Y29,'3. BL Demand'!Y34:Y35)</f>
        <v>347.25301325103794</v>
      </c>
      <c r="Z3" s="395">
        <f>SUM('3. BL Demand'!Z3:Z6,'3. BL Demand'!Z28:Z29,'3. BL Demand'!Z34:Z35)</f>
        <v>347.1849216560845</v>
      </c>
      <c r="AA3" s="395">
        <f>SUM('3. BL Demand'!AA3:AA6,'3. BL Demand'!AA28:AA29,'3. BL Demand'!AA34:AA35)</f>
        <v>347.10442137206041</v>
      </c>
      <c r="AB3" s="395">
        <f>SUM('3. BL Demand'!AB3:AB6,'3. BL Demand'!AB28:AB29,'3. BL Demand'!AB34:AB35)</f>
        <v>347.14736124959381</v>
      </c>
      <c r="AC3" s="395">
        <f>SUM('3. BL Demand'!AC3:AC6,'3. BL Demand'!AC28:AC29,'3. BL Demand'!AC34:AC35)</f>
        <v>347.05159723544034</v>
      </c>
      <c r="AD3" s="395">
        <f>SUM('3. BL Demand'!AD3:AD6,'3. BL Demand'!AD28:AD29,'3. BL Demand'!AD34:AD35)</f>
        <v>346.92141973956871</v>
      </c>
      <c r="AE3" s="395">
        <f>SUM('3. BL Demand'!AE3:AE6,'3. BL Demand'!AE28:AE29,'3. BL Demand'!AE34:AE35)</f>
        <v>346.79000737330102</v>
      </c>
      <c r="AF3" s="395">
        <f>SUM('3. BL Demand'!AF3:AF6,'3. BL Demand'!AF28:AF29,'3. BL Demand'!AF34:AF35)</f>
        <v>346.96417522924105</v>
      </c>
      <c r="AG3" s="395">
        <f>SUM('3. BL Demand'!AG3:AG6,'3. BL Demand'!AG28:AG29,'3. BL Demand'!AG34:AG35)</f>
        <v>347.18056459673085</v>
      </c>
      <c r="AH3" s="395">
        <f>SUM('3. BL Demand'!AH3:AH6,'3. BL Demand'!AH28:AH29,'3. BL Demand'!AH34:AH35)</f>
        <v>347.5419256732265</v>
      </c>
      <c r="AI3" s="395">
        <f>SUM('3. BL Demand'!AI3:AI6,'3. BL Demand'!AI28:AI29,'3. BL Demand'!AI34:AI35)</f>
        <v>347.77849985887906</v>
      </c>
      <c r="AJ3" s="395">
        <f>SUM('3. BL Demand'!AJ3:AJ6,'3. BL Demand'!AJ28:AJ29,'3. BL Demand'!AJ34:AJ35)</f>
        <v>348.09068915743785</v>
      </c>
    </row>
    <row r="4" spans="1:36" x14ac:dyDescent="0.2">
      <c r="A4" s="143"/>
      <c r="B4" s="1079"/>
      <c r="C4" s="302" t="s">
        <v>341</v>
      </c>
      <c r="D4" s="366" t="s">
        <v>342</v>
      </c>
      <c r="E4" s="396" t="s">
        <v>343</v>
      </c>
      <c r="F4" s="328" t="s">
        <v>75</v>
      </c>
      <c r="G4" s="328">
        <v>2</v>
      </c>
      <c r="H4" s="343">
        <f>('2. BL Supply'!H31+'2. BL Supply'!H32)-('2. BL Supply'!H45+'2. BL Supply'!H46)</f>
        <v>394.05999999999995</v>
      </c>
      <c r="I4" s="352">
        <f>('2. BL Supply'!I31+'2. BL Supply'!I32)-('2. BL Supply'!I45+'2. BL Supply'!I46)</f>
        <v>394.05999999999995</v>
      </c>
      <c r="J4" s="352">
        <f>('2. BL Supply'!J31+'2. BL Supply'!J32)-('2. BL Supply'!J45+'2. BL Supply'!J46)</f>
        <v>377.86</v>
      </c>
      <c r="K4" s="352">
        <f>('2. BL Supply'!K31+'2. BL Supply'!K32)-('2. BL Supply'!K45+'2. BL Supply'!K46)</f>
        <v>377.82000000000005</v>
      </c>
      <c r="L4" s="345">
        <f>('2. BL Supply'!L31+'2. BL Supply'!L32)-('2. BL Supply'!L45+'2. BL Supply'!L46)</f>
        <v>377.25</v>
      </c>
      <c r="M4" s="345">
        <f>('2. BL Supply'!M31+'2. BL Supply'!M32)-('2. BL Supply'!M45+'2. BL Supply'!M46)</f>
        <v>377.22</v>
      </c>
      <c r="N4" s="345">
        <f>('2. BL Supply'!N31+'2. BL Supply'!N32)-('2. BL Supply'!N45+'2. BL Supply'!N46)</f>
        <v>377.17999999999995</v>
      </c>
      <c r="O4" s="345">
        <f>('2. BL Supply'!O31+'2. BL Supply'!O32)-('2. BL Supply'!O45+'2. BL Supply'!O46)</f>
        <v>377.15</v>
      </c>
      <c r="P4" s="345">
        <f>('2. BL Supply'!P31+'2. BL Supply'!P32)-('2. BL Supply'!P45+'2. BL Supply'!P46)</f>
        <v>377.11</v>
      </c>
      <c r="Q4" s="345">
        <f>('2. BL Supply'!Q31+'2. BL Supply'!Q32)-('2. BL Supply'!Q45+'2. BL Supply'!Q46)</f>
        <v>377.08000000000004</v>
      </c>
      <c r="R4" s="345">
        <f>('2. BL Supply'!R31+'2. BL Supply'!R32)-('2. BL Supply'!R45+'2. BL Supply'!R46)</f>
        <v>377.04999999999995</v>
      </c>
      <c r="S4" s="345">
        <f>('2. BL Supply'!S31+'2. BL Supply'!S32)-('2. BL Supply'!S45+'2. BL Supply'!S46)</f>
        <v>377.01</v>
      </c>
      <c r="T4" s="345">
        <f>('2. BL Supply'!T31+'2. BL Supply'!T32)-('2. BL Supply'!T45+'2. BL Supply'!T46)</f>
        <v>376.98</v>
      </c>
      <c r="U4" s="345">
        <f>('2. BL Supply'!U31+'2. BL Supply'!U32)-('2. BL Supply'!U45+'2. BL Supply'!U46)</f>
        <v>376.95000000000005</v>
      </c>
      <c r="V4" s="345">
        <f>('2. BL Supply'!V31+'2. BL Supply'!V32)-('2. BL Supply'!V45+'2. BL Supply'!V46)</f>
        <v>376.90999999999997</v>
      </c>
      <c r="W4" s="345">
        <f>('2. BL Supply'!W31+'2. BL Supply'!W32)-('2. BL Supply'!W45+'2. BL Supply'!W46)</f>
        <v>376.88</v>
      </c>
      <c r="X4" s="345">
        <f>('2. BL Supply'!X31+'2. BL Supply'!X32)-('2. BL Supply'!X45+'2. BL Supply'!X46)</f>
        <v>376.85</v>
      </c>
      <c r="Y4" s="345">
        <f>('2. BL Supply'!Y31+'2. BL Supply'!Y32)-('2. BL Supply'!Y45+'2. BL Supply'!Y46)</f>
        <v>376.80999999999995</v>
      </c>
      <c r="Z4" s="345">
        <f>('2. BL Supply'!Z31+'2. BL Supply'!Z32)-('2. BL Supply'!Z45+'2. BL Supply'!Z46)</f>
        <v>376.78</v>
      </c>
      <c r="AA4" s="345">
        <f>('2. BL Supply'!AA31+'2. BL Supply'!AA32)-('2. BL Supply'!AA45+'2. BL Supply'!AA46)</f>
        <v>376.75</v>
      </c>
      <c r="AB4" s="345">
        <f>('2. BL Supply'!AB31+'2. BL Supply'!AB32)-('2. BL Supply'!AB45+'2. BL Supply'!AB46)</f>
        <v>376.71000000000004</v>
      </c>
      <c r="AC4" s="345">
        <f>('2. BL Supply'!AC31+'2. BL Supply'!AC32)-('2. BL Supply'!AC45+'2. BL Supply'!AC46)</f>
        <v>376.67999999999995</v>
      </c>
      <c r="AD4" s="345">
        <f>('2. BL Supply'!AD31+'2. BL Supply'!AD32)-('2. BL Supply'!AD45+'2. BL Supply'!AD46)</f>
        <v>376.64</v>
      </c>
      <c r="AE4" s="345">
        <f>('2. BL Supply'!AE31+'2. BL Supply'!AE32)-('2. BL Supply'!AE45+'2. BL Supply'!AE46)</f>
        <v>376.61</v>
      </c>
      <c r="AF4" s="345">
        <f>('2. BL Supply'!AF31+'2. BL Supply'!AF32)-('2. BL Supply'!AF45+'2. BL Supply'!AF46)</f>
        <v>376.58000000000004</v>
      </c>
      <c r="AG4" s="345">
        <f>('2. BL Supply'!AG31+'2. BL Supply'!AG32)-('2. BL Supply'!AG45+'2. BL Supply'!AG46)</f>
        <v>376.53999999999996</v>
      </c>
      <c r="AH4" s="345">
        <f>('2. BL Supply'!AH31+'2. BL Supply'!AH32)-('2. BL Supply'!AH45+'2. BL Supply'!AH46)</f>
        <v>376.51</v>
      </c>
      <c r="AI4" s="345">
        <f>('2. BL Supply'!AI31+'2. BL Supply'!AI32)-('2. BL Supply'!AI45+'2. BL Supply'!AI46)</f>
        <v>376.48</v>
      </c>
      <c r="AJ4" s="362">
        <f>('2. BL Supply'!AJ31+'2. BL Supply'!AJ32)-('2. BL Supply'!AJ45+'2. BL Supply'!AJ46)</f>
        <v>376.44000000000005</v>
      </c>
    </row>
    <row r="5" spans="1:36" x14ac:dyDescent="0.2">
      <c r="A5" s="143"/>
      <c r="B5" s="1079"/>
      <c r="C5" s="302" t="s">
        <v>73</v>
      </c>
      <c r="D5" s="366" t="s">
        <v>344</v>
      </c>
      <c r="E5" s="396" t="s">
        <v>345</v>
      </c>
      <c r="F5" s="328" t="s">
        <v>75</v>
      </c>
      <c r="G5" s="328">
        <v>2</v>
      </c>
      <c r="H5" s="343">
        <f>H4+('2. BL Supply'!H4+'2. BL Supply'!H7)-('2. BL Supply'!H19+'2. BL Supply'!H23)</f>
        <v>408.84999999999991</v>
      </c>
      <c r="I5" s="352">
        <f>I4+('2. BL Supply'!I4+'2. BL Supply'!I7)-('2. BL Supply'!I19+'2. BL Supply'!I23)</f>
        <v>408.84999999999991</v>
      </c>
      <c r="J5" s="352">
        <f>J4+('2. BL Supply'!J4+'2. BL Supply'!J7)-('2. BL Supply'!J19+'2. BL Supply'!J23)</f>
        <v>392.65</v>
      </c>
      <c r="K5" s="352">
        <f>K4+('2. BL Supply'!K4+'2. BL Supply'!K7)-('2. BL Supply'!K19+'2. BL Supply'!K23)</f>
        <v>392.61</v>
      </c>
      <c r="L5" s="345">
        <f>L4+('2. BL Supply'!L4+'2. BL Supply'!L7)-('2. BL Supply'!L19+'2. BL Supply'!L23)</f>
        <v>392.03999999999996</v>
      </c>
      <c r="M5" s="345">
        <f>M4+('2. BL Supply'!M4+'2. BL Supply'!M7)-('2. BL Supply'!M19+'2. BL Supply'!M23)</f>
        <v>392.01</v>
      </c>
      <c r="N5" s="345">
        <f>N4+('2. BL Supply'!N4+'2. BL Supply'!N7)-('2. BL Supply'!N19+'2. BL Supply'!N23)</f>
        <v>391.96999999999991</v>
      </c>
      <c r="O5" s="345">
        <f>O4+('2. BL Supply'!O4+'2. BL Supply'!O7)-('2. BL Supply'!O19+'2. BL Supply'!O23)</f>
        <v>391.93999999999994</v>
      </c>
      <c r="P5" s="345">
        <f>P4+('2. BL Supply'!P4+'2. BL Supply'!P7)-('2. BL Supply'!P19+'2. BL Supply'!P23)</f>
        <v>391.9</v>
      </c>
      <c r="Q5" s="345">
        <f>Q4+('2. BL Supply'!Q4+'2. BL Supply'!Q7)-('2. BL Supply'!Q19+'2. BL Supply'!Q23)</f>
        <v>384.90000000000003</v>
      </c>
      <c r="R5" s="345">
        <f>R4+('2. BL Supply'!R4+'2. BL Supply'!R7)-('2. BL Supply'!R19+'2. BL Supply'!R23)</f>
        <v>384.86999999999995</v>
      </c>
      <c r="S5" s="345">
        <f>S4+('2. BL Supply'!S4+'2. BL Supply'!S7)-('2. BL Supply'!S19+'2. BL Supply'!S23)</f>
        <v>384.83</v>
      </c>
      <c r="T5" s="345">
        <f>T4+('2. BL Supply'!T4+'2. BL Supply'!T7)-('2. BL Supply'!T19+'2. BL Supply'!T23)</f>
        <v>384.8</v>
      </c>
      <c r="U5" s="345">
        <f>U4+('2. BL Supply'!U4+'2. BL Supply'!U7)-('2. BL Supply'!U19+'2. BL Supply'!U23)</f>
        <v>384.77000000000004</v>
      </c>
      <c r="V5" s="345">
        <f>V4+('2. BL Supply'!V4+'2. BL Supply'!V7)-('2. BL Supply'!V19+'2. BL Supply'!V23)</f>
        <v>384.72999999999996</v>
      </c>
      <c r="W5" s="345">
        <f>W4+('2. BL Supply'!W4+'2. BL Supply'!W7)-('2. BL Supply'!W19+'2. BL Supply'!W23)</f>
        <v>384.7</v>
      </c>
      <c r="X5" s="345">
        <f>X4+('2. BL Supply'!X4+'2. BL Supply'!X7)-('2. BL Supply'!X19+'2. BL Supply'!X23)</f>
        <v>384.67</v>
      </c>
      <c r="Y5" s="345">
        <f>Y4+('2. BL Supply'!Y4+'2. BL Supply'!Y7)-('2. BL Supply'!Y19+'2. BL Supply'!Y23)</f>
        <v>384.62999999999994</v>
      </c>
      <c r="Z5" s="345">
        <f>Z4+('2. BL Supply'!Z4+'2. BL Supply'!Z7)-('2. BL Supply'!Z19+'2. BL Supply'!Z23)</f>
        <v>384.59999999999997</v>
      </c>
      <c r="AA5" s="345">
        <f>AA4+('2. BL Supply'!AA4+'2. BL Supply'!AA7)-('2. BL Supply'!AA19+'2. BL Supply'!AA23)</f>
        <v>384.57</v>
      </c>
      <c r="AB5" s="345">
        <f>AB4+('2. BL Supply'!AB4+'2. BL Supply'!AB7)-('2. BL Supply'!AB19+'2. BL Supply'!AB23)</f>
        <v>384.53000000000003</v>
      </c>
      <c r="AC5" s="345">
        <f>AC4+('2. BL Supply'!AC4+'2. BL Supply'!AC7)-('2. BL Supply'!AC19+'2. BL Supply'!AC23)</f>
        <v>384.49999999999994</v>
      </c>
      <c r="AD5" s="345">
        <f>AD4+('2. BL Supply'!AD4+'2. BL Supply'!AD7)-('2. BL Supply'!AD19+'2. BL Supply'!AD23)</f>
        <v>384.46</v>
      </c>
      <c r="AE5" s="345">
        <f>AE4+('2. BL Supply'!AE4+'2. BL Supply'!AE7)-('2. BL Supply'!AE19+'2. BL Supply'!AE23)</f>
        <v>384.43</v>
      </c>
      <c r="AF5" s="345">
        <f>AF4+('2. BL Supply'!AF4+'2. BL Supply'!AF7)-('2. BL Supply'!AF19+'2. BL Supply'!AF23)</f>
        <v>384.40000000000003</v>
      </c>
      <c r="AG5" s="345">
        <f>AG4+('2. BL Supply'!AG4+'2. BL Supply'!AG7)-('2. BL Supply'!AG19+'2. BL Supply'!AG23)</f>
        <v>384.35999999999996</v>
      </c>
      <c r="AH5" s="345">
        <f>AH4+('2. BL Supply'!AH4+'2. BL Supply'!AH7)-('2. BL Supply'!AH19+'2. BL Supply'!AH23)</f>
        <v>384.33</v>
      </c>
      <c r="AI5" s="345">
        <f>AI4+('2. BL Supply'!AI4+'2. BL Supply'!AI7)-('2. BL Supply'!AI19+'2. BL Supply'!AI23)</f>
        <v>384.3</v>
      </c>
      <c r="AJ5" s="345">
        <f>AJ4+('2. BL Supply'!AJ4+'2. BL Supply'!AJ7)-('2. BL Supply'!AJ19+'2. BL Supply'!AJ23)</f>
        <v>384.26000000000005</v>
      </c>
    </row>
    <row r="6" spans="1:36" x14ac:dyDescent="0.2">
      <c r="A6" s="143"/>
      <c r="B6" s="1079"/>
      <c r="C6" s="249" t="s">
        <v>346</v>
      </c>
      <c r="D6" s="363" t="s">
        <v>347</v>
      </c>
      <c r="E6" s="364" t="s">
        <v>123</v>
      </c>
      <c r="F6" s="365" t="s">
        <v>75</v>
      </c>
      <c r="G6" s="365">
        <v>2</v>
      </c>
      <c r="H6" s="343">
        <v>5.1092949760314532</v>
      </c>
      <c r="I6" s="352">
        <v>5.1092949760314532</v>
      </c>
      <c r="J6" s="352">
        <v>5.1753993238975253</v>
      </c>
      <c r="K6" s="352">
        <v>5.3657967497508148</v>
      </c>
      <c r="L6" s="361">
        <v>4.0662124188306716</v>
      </c>
      <c r="M6" s="361">
        <v>4.2036986250599693</v>
      </c>
      <c r="N6" s="361">
        <v>4.2583805415746037</v>
      </c>
      <c r="O6" s="361">
        <v>3.8260568823292092</v>
      </c>
      <c r="P6" s="361">
        <v>3.887921693105036</v>
      </c>
      <c r="Q6" s="361">
        <v>3.9516081586635412</v>
      </c>
      <c r="R6" s="361">
        <v>4.0117478945362732</v>
      </c>
      <c r="S6" s="361">
        <v>4.1665598273751012</v>
      </c>
      <c r="T6" s="361">
        <v>4.2232131458244577</v>
      </c>
      <c r="U6" s="361">
        <v>4.2945403979483778</v>
      </c>
      <c r="V6" s="361">
        <v>4.4201751995693437</v>
      </c>
      <c r="W6" s="361">
        <v>4.5622913632351079</v>
      </c>
      <c r="X6" s="361">
        <v>4.5365102248289801</v>
      </c>
      <c r="Y6" s="361">
        <v>4.6933190046463498</v>
      </c>
      <c r="Z6" s="361">
        <v>4.7480577680005664</v>
      </c>
      <c r="AA6" s="361">
        <v>4.9002404937199646</v>
      </c>
      <c r="AB6" s="361">
        <v>5.0363649164956561</v>
      </c>
      <c r="AC6" s="361">
        <v>5.0980357912022205</v>
      </c>
      <c r="AD6" s="361">
        <v>5.165608234752324</v>
      </c>
      <c r="AE6" s="361">
        <v>5.3088313537355951</v>
      </c>
      <c r="AF6" s="361">
        <v>2.7619317878946581</v>
      </c>
      <c r="AG6" s="361">
        <v>2.7993461121179797</v>
      </c>
      <c r="AH6" s="361">
        <v>2.8478591824434609</v>
      </c>
      <c r="AI6" s="361">
        <v>2.8790156971149483</v>
      </c>
      <c r="AJ6" s="391">
        <v>2.9713148936447729</v>
      </c>
    </row>
    <row r="7" spans="1:36" x14ac:dyDescent="0.2">
      <c r="A7" s="143"/>
      <c r="B7" s="1079"/>
      <c r="C7" s="249" t="s">
        <v>348</v>
      </c>
      <c r="D7" s="363" t="s">
        <v>349</v>
      </c>
      <c r="E7" s="364" t="s">
        <v>123</v>
      </c>
      <c r="F7" s="365" t="s">
        <v>75</v>
      </c>
      <c r="G7" s="365">
        <v>2</v>
      </c>
      <c r="H7" s="343">
        <v>25.273279768023301</v>
      </c>
      <c r="I7" s="352">
        <v>25.273279768023301</v>
      </c>
      <c r="J7" s="352">
        <v>25.113418813583273</v>
      </c>
      <c r="K7" s="352">
        <v>24.870298324023278</v>
      </c>
      <c r="L7" s="361">
        <v>26.143787581169327</v>
      </c>
      <c r="M7" s="361">
        <v>25.985577339860271</v>
      </c>
      <c r="N7" s="361">
        <v>25.917176960327797</v>
      </c>
      <c r="O7" s="361">
        <v>26.329667486000382</v>
      </c>
      <c r="P7" s="361">
        <v>26.253235944159517</v>
      </c>
      <c r="Q7" s="361">
        <v>26.199315953389466</v>
      </c>
      <c r="R7" s="361">
        <v>26.168980669466062</v>
      </c>
      <c r="S7" s="361">
        <v>26.037181254349726</v>
      </c>
      <c r="T7" s="361">
        <v>25.98697501439171</v>
      </c>
      <c r="U7" s="361">
        <v>25.916680849642265</v>
      </c>
      <c r="V7" s="361">
        <v>25.791372196466401</v>
      </c>
      <c r="W7" s="361">
        <v>25.649860302625875</v>
      </c>
      <c r="X7" s="361">
        <v>25.680207739556508</v>
      </c>
      <c r="Y7" s="361">
        <v>25.522974780667376</v>
      </c>
      <c r="Z7" s="361">
        <v>25.462311012895885</v>
      </c>
      <c r="AA7" s="361">
        <v>25.303123538076974</v>
      </c>
      <c r="AB7" s="361">
        <v>25.170735537751607</v>
      </c>
      <c r="AC7" s="361">
        <v>25.100731737266713</v>
      </c>
      <c r="AD7" s="361">
        <v>25.021831871608253</v>
      </c>
      <c r="AE7" s="361">
        <v>24.867173878010096</v>
      </c>
      <c r="AF7" s="361">
        <v>27.42922869636784</v>
      </c>
      <c r="AG7" s="361">
        <v>27.410643538344907</v>
      </c>
      <c r="AH7" s="361">
        <v>27.393574377887177</v>
      </c>
      <c r="AI7" s="361">
        <v>27.383003415602332</v>
      </c>
      <c r="AJ7" s="391">
        <v>27.317869436369165</v>
      </c>
    </row>
    <row r="8" spans="1:36" x14ac:dyDescent="0.2">
      <c r="A8" s="143"/>
      <c r="B8" s="1079"/>
      <c r="C8" s="302" t="s">
        <v>96</v>
      </c>
      <c r="D8" s="366" t="s">
        <v>350</v>
      </c>
      <c r="E8" s="367" t="s">
        <v>351</v>
      </c>
      <c r="F8" s="328" t="s">
        <v>75</v>
      </c>
      <c r="G8" s="328">
        <v>2</v>
      </c>
      <c r="H8" s="343">
        <f>H6+H7</f>
        <v>30.382574744054754</v>
      </c>
      <c r="I8" s="352">
        <f>I6+I7</f>
        <v>30.382574744054754</v>
      </c>
      <c r="J8" s="352">
        <f>J6+J7</f>
        <v>30.288818137480799</v>
      </c>
      <c r="K8" s="352">
        <f>K6+K7</f>
        <v>30.236095073774091</v>
      </c>
      <c r="L8" s="345">
        <f t="shared" ref="L8:AJ8" si="0">L6+L7</f>
        <v>30.21</v>
      </c>
      <c r="M8" s="345">
        <f t="shared" si="0"/>
        <v>30.189275964920242</v>
      </c>
      <c r="N8" s="345">
        <f t="shared" si="0"/>
        <v>30.1755575019024</v>
      </c>
      <c r="O8" s="345">
        <f t="shared" si="0"/>
        <v>30.15572436832959</v>
      </c>
      <c r="P8" s="345">
        <f t="shared" si="0"/>
        <v>30.141157637264552</v>
      </c>
      <c r="Q8" s="345">
        <f t="shared" si="0"/>
        <v>30.150924112053005</v>
      </c>
      <c r="R8" s="345">
        <f t="shared" si="0"/>
        <v>30.180728564002337</v>
      </c>
      <c r="S8" s="345">
        <f t="shared" si="0"/>
        <v>30.203741081724829</v>
      </c>
      <c r="T8" s="345">
        <f t="shared" si="0"/>
        <v>30.21018816021617</v>
      </c>
      <c r="U8" s="345">
        <f t="shared" si="0"/>
        <v>30.211221247590643</v>
      </c>
      <c r="V8" s="345">
        <f t="shared" si="0"/>
        <v>30.211547396035744</v>
      </c>
      <c r="W8" s="345">
        <f t="shared" si="0"/>
        <v>30.212151665860983</v>
      </c>
      <c r="X8" s="345">
        <f t="shared" si="0"/>
        <v>30.216717964385488</v>
      </c>
      <c r="Y8" s="345">
        <f t="shared" si="0"/>
        <v>30.216293785313724</v>
      </c>
      <c r="Z8" s="345">
        <f t="shared" si="0"/>
        <v>30.210368780896452</v>
      </c>
      <c r="AA8" s="345">
        <f t="shared" si="0"/>
        <v>30.203364031796937</v>
      </c>
      <c r="AB8" s="345">
        <f t="shared" si="0"/>
        <v>30.207100454247264</v>
      </c>
      <c r="AC8" s="345">
        <f t="shared" si="0"/>
        <v>30.198767528468935</v>
      </c>
      <c r="AD8" s="345">
        <f t="shared" si="0"/>
        <v>30.187440106360576</v>
      </c>
      <c r="AE8" s="345">
        <f t="shared" si="0"/>
        <v>30.176005231745691</v>
      </c>
      <c r="AF8" s="345">
        <f t="shared" si="0"/>
        <v>30.191160484262497</v>
      </c>
      <c r="AG8" s="345">
        <f t="shared" si="0"/>
        <v>30.209989650462887</v>
      </c>
      <c r="AH8" s="345">
        <f t="shared" si="0"/>
        <v>30.241433560330638</v>
      </c>
      <c r="AI8" s="345">
        <f t="shared" si="0"/>
        <v>30.26201911271728</v>
      </c>
      <c r="AJ8" s="362">
        <f t="shared" si="0"/>
        <v>30.289184330013939</v>
      </c>
    </row>
    <row r="9" spans="1:36" x14ac:dyDescent="0.2">
      <c r="A9" s="143"/>
      <c r="B9" s="1079"/>
      <c r="C9" s="302" t="s">
        <v>99</v>
      </c>
      <c r="D9" s="366" t="s">
        <v>352</v>
      </c>
      <c r="E9" s="367" t="s">
        <v>353</v>
      </c>
      <c r="F9" s="328" t="s">
        <v>75</v>
      </c>
      <c r="G9" s="328">
        <v>2</v>
      </c>
      <c r="H9" s="343">
        <f>H5-H3</f>
        <v>59.686045440959504</v>
      </c>
      <c r="I9" s="352">
        <f t="shared" ref="I9:P9" si="1">I5-I3</f>
        <v>59.686045440959504</v>
      </c>
      <c r="J9" s="352">
        <f t="shared" si="1"/>
        <v>44.563519216410555</v>
      </c>
      <c r="K9" s="352">
        <f t="shared" si="1"/>
        <v>45.129425515510661</v>
      </c>
      <c r="L9" s="345">
        <f t="shared" si="1"/>
        <v>44.85931646386598</v>
      </c>
      <c r="M9" s="345">
        <f t="shared" si="1"/>
        <v>45.067482126382288</v>
      </c>
      <c r="N9" s="345">
        <f t="shared" si="1"/>
        <v>45.185138047189866</v>
      </c>
      <c r="O9" s="345">
        <f t="shared" si="1"/>
        <v>45.383065252435586</v>
      </c>
      <c r="P9" s="345">
        <f t="shared" si="1"/>
        <v>45.510469676402749</v>
      </c>
      <c r="Q9" s="345">
        <f>'4. BL SDB'!Q5-'4. BL SDB'!Q3</f>
        <v>38.398230967604547</v>
      </c>
      <c r="R9" s="345">
        <f>'4. BL SDB'!R5-'4. BL SDB'!R3</f>
        <v>38.025710941116984</v>
      </c>
      <c r="S9" s="345">
        <f>'4. BL SDB'!S5-'4. BL SDB'!S3</f>
        <v>37.721245478264279</v>
      </c>
      <c r="T9" s="345">
        <f>'4. BL SDB'!T5-'4. BL SDB'!T3</f>
        <v>37.617154080798684</v>
      </c>
      <c r="U9" s="345">
        <f>'4. BL SDB'!U5-'4. BL SDB'!U3</f>
        <v>37.57528158888141</v>
      </c>
      <c r="V9" s="345">
        <f>'4. BL SDB'!V5-'4. BL SDB'!V3</f>
        <v>37.531533411453154</v>
      </c>
      <c r="W9" s="345">
        <f>'4. BL SDB'!W5-'4. BL SDB'!W3</f>
        <v>37.4945889953338</v>
      </c>
      <c r="X9" s="345">
        <f>'4. BL SDB'!X5-'4. BL SDB'!X3</f>
        <v>37.412111979677832</v>
      </c>
      <c r="Y9" s="345">
        <f>'4. BL SDB'!Y5-'4. BL SDB'!Y3</f>
        <v>37.376986748961997</v>
      </c>
      <c r="Z9" s="345">
        <f>'4. BL SDB'!Z5-'4. BL SDB'!Z3</f>
        <v>37.415078343915468</v>
      </c>
      <c r="AA9" s="345">
        <f>'4. BL SDB'!AA5-'4. BL SDB'!AA3</f>
        <v>37.465578627939578</v>
      </c>
      <c r="AB9" s="345">
        <f>'4. BL SDB'!AB5-'4. BL SDB'!AB3</f>
        <v>37.382638750406215</v>
      </c>
      <c r="AC9" s="345">
        <f>'4. BL SDB'!AC5-'4. BL SDB'!AC3</f>
        <v>37.448402764559603</v>
      </c>
      <c r="AD9" s="345">
        <f>'4. BL SDB'!AD5-'4. BL SDB'!AD3</f>
        <v>37.538580260431274</v>
      </c>
      <c r="AE9" s="345">
        <f>'4. BL SDB'!AE5-'4. BL SDB'!AE3</f>
        <v>37.639992626698984</v>
      </c>
      <c r="AF9" s="345">
        <f>'4. BL SDB'!AF5-'4. BL SDB'!AF3</f>
        <v>37.435824770758984</v>
      </c>
      <c r="AG9" s="345">
        <f>'4. BL SDB'!AG5-'4. BL SDB'!AG3</f>
        <v>37.17943540326911</v>
      </c>
      <c r="AH9" s="345">
        <f>'4. BL SDB'!AH5-'4. BL SDB'!AH3</f>
        <v>36.788074326773483</v>
      </c>
      <c r="AI9" s="345">
        <f>'4. BL SDB'!AI5-'4. BL SDB'!AI3</f>
        <v>36.521500141120953</v>
      </c>
      <c r="AJ9" s="362">
        <f>'4. BL SDB'!AJ5-'4. BL SDB'!AJ3</f>
        <v>36.169310842562197</v>
      </c>
    </row>
    <row r="10" spans="1:36" ht="15.75" thickBot="1" x14ac:dyDescent="0.25">
      <c r="A10" s="143"/>
      <c r="B10" s="1080"/>
      <c r="C10" s="303" t="s">
        <v>354</v>
      </c>
      <c r="D10" s="368" t="s">
        <v>355</v>
      </c>
      <c r="E10" s="369" t="s">
        <v>356</v>
      </c>
      <c r="F10" s="305" t="s">
        <v>75</v>
      </c>
      <c r="G10" s="370">
        <v>2</v>
      </c>
      <c r="H10" s="371">
        <f>H9-H8</f>
        <v>29.30347069690475</v>
      </c>
      <c r="I10" s="290">
        <f>I9-I8</f>
        <v>29.30347069690475</v>
      </c>
      <c r="J10" s="290">
        <f>J9-J8</f>
        <v>14.274701078929755</v>
      </c>
      <c r="K10" s="290">
        <f>K9-K8</f>
        <v>14.89333044173657</v>
      </c>
      <c r="L10" s="372">
        <f>L9-L8</f>
        <v>14.649316463865979</v>
      </c>
      <c r="M10" s="372">
        <f t="shared" ref="M10:AJ10" si="2">M9-M8</f>
        <v>14.878206161462046</v>
      </c>
      <c r="N10" s="372">
        <f t="shared" si="2"/>
        <v>15.009580545287466</v>
      </c>
      <c r="O10" s="372">
        <f t="shared" si="2"/>
        <v>15.227340884105995</v>
      </c>
      <c r="P10" s="372">
        <f t="shared" si="2"/>
        <v>15.369312039138197</v>
      </c>
      <c r="Q10" s="372">
        <f t="shared" si="2"/>
        <v>8.2473068555515425</v>
      </c>
      <c r="R10" s="372">
        <f t="shared" si="2"/>
        <v>7.844982377114647</v>
      </c>
      <c r="S10" s="372">
        <f t="shared" si="2"/>
        <v>7.5175043965394508</v>
      </c>
      <c r="T10" s="372">
        <f t="shared" si="2"/>
        <v>7.4069659205825147</v>
      </c>
      <c r="U10" s="372">
        <f t="shared" si="2"/>
        <v>7.3640603412907666</v>
      </c>
      <c r="V10" s="372">
        <f t="shared" si="2"/>
        <v>7.3199860154174097</v>
      </c>
      <c r="W10" s="372">
        <f t="shared" si="2"/>
        <v>7.2824373294728169</v>
      </c>
      <c r="X10" s="372">
        <f t="shared" si="2"/>
        <v>7.1953940152923437</v>
      </c>
      <c r="Y10" s="372">
        <f t="shared" si="2"/>
        <v>7.1606929636482732</v>
      </c>
      <c r="Z10" s="372">
        <f t="shared" si="2"/>
        <v>7.2047095630190157</v>
      </c>
      <c r="AA10" s="372">
        <f t="shared" si="2"/>
        <v>7.2622145961426412</v>
      </c>
      <c r="AB10" s="372">
        <f t="shared" si="2"/>
        <v>7.1755382961589511</v>
      </c>
      <c r="AC10" s="372">
        <f t="shared" si="2"/>
        <v>7.2496352360906684</v>
      </c>
      <c r="AD10" s="372">
        <f t="shared" si="2"/>
        <v>7.3511401540706984</v>
      </c>
      <c r="AE10" s="372">
        <f t="shared" si="2"/>
        <v>7.4639873949532927</v>
      </c>
      <c r="AF10" s="372">
        <f t="shared" si="2"/>
        <v>7.2446642864964872</v>
      </c>
      <c r="AG10" s="372">
        <f t="shared" si="2"/>
        <v>6.969445752806223</v>
      </c>
      <c r="AH10" s="372">
        <f t="shared" si="2"/>
        <v>6.5466407664428452</v>
      </c>
      <c r="AI10" s="372">
        <f t="shared" si="2"/>
        <v>6.2594810284036733</v>
      </c>
      <c r="AJ10" s="397">
        <f t="shared" si="2"/>
        <v>5.8801265125482587</v>
      </c>
    </row>
    <row r="11" spans="1:36" ht="15.75" x14ac:dyDescent="0.25">
      <c r="A11" s="153"/>
      <c r="B11" s="183"/>
      <c r="C11" s="154"/>
      <c r="D11" s="184"/>
      <c r="E11" s="185"/>
      <c r="F11" s="184"/>
      <c r="G11" s="184"/>
      <c r="H11" s="186"/>
      <c r="I11" s="187"/>
      <c r="J11" s="798"/>
      <c r="K11" s="788"/>
      <c r="L11" s="798"/>
      <c r="M11" s="799"/>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row>
    <row r="12" spans="1:36" ht="15.75" x14ac:dyDescent="0.25">
      <c r="A12" s="153"/>
      <c r="B12" s="183"/>
      <c r="C12" s="154"/>
      <c r="D12" s="154"/>
      <c r="E12" s="190"/>
      <c r="F12" s="154"/>
      <c r="G12" s="154"/>
      <c r="H12" s="154"/>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row>
    <row r="13" spans="1:36" ht="15.75" x14ac:dyDescent="0.25">
      <c r="A13" s="153"/>
      <c r="B13" s="183"/>
      <c r="C13" s="184"/>
      <c r="D13" s="144" t="str">
        <f>'TITLE PAGE'!B9</f>
        <v>Company:</v>
      </c>
      <c r="E13" s="334" t="str">
        <f>'TITLE PAGE'!D9</f>
        <v>Wessex Water</v>
      </c>
      <c r="F13" s="184"/>
      <c r="G13" s="184"/>
      <c r="H13" s="184"/>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row>
    <row r="14" spans="1:36" ht="15.75" x14ac:dyDescent="0.25">
      <c r="A14" s="153"/>
      <c r="B14" s="183"/>
      <c r="C14" s="184"/>
      <c r="D14" s="147" t="str">
        <f>'TITLE PAGE'!B10</f>
        <v>Resource Zone Name:</v>
      </c>
      <c r="E14" s="335" t="str">
        <f>'TITLE PAGE'!D10</f>
        <v>Supply Area</v>
      </c>
      <c r="F14" s="184"/>
      <c r="G14" s="184"/>
      <c r="H14" s="184"/>
      <c r="I14" s="184"/>
      <c r="J14" s="184"/>
      <c r="K14" s="154"/>
      <c r="L14" s="184"/>
      <c r="M14" s="184"/>
      <c r="N14" s="184"/>
      <c r="O14" s="184"/>
      <c r="P14" s="154"/>
      <c r="Q14" s="154"/>
      <c r="R14" s="154"/>
      <c r="S14" s="154"/>
      <c r="T14" s="154"/>
      <c r="U14" s="154"/>
      <c r="V14" s="154"/>
      <c r="W14" s="154"/>
      <c r="X14" s="154"/>
      <c r="Y14" s="154"/>
      <c r="Z14" s="154"/>
      <c r="AA14" s="154"/>
      <c r="AB14" s="154"/>
      <c r="AC14" s="154"/>
      <c r="AD14" s="154"/>
      <c r="AE14" s="154"/>
      <c r="AF14" s="154"/>
      <c r="AG14" s="154"/>
      <c r="AH14" s="154"/>
      <c r="AI14" s="154"/>
      <c r="AJ14" s="154"/>
    </row>
    <row r="15" spans="1:36" x14ac:dyDescent="0.2">
      <c r="A15" s="153"/>
      <c r="B15" s="191"/>
      <c r="C15" s="184"/>
      <c r="D15" s="147" t="str">
        <f>'TITLE PAGE'!B11</f>
        <v>Resource Zone Number:</v>
      </c>
      <c r="E15" s="336">
        <f>'TITLE PAGE'!D11</f>
        <v>1</v>
      </c>
      <c r="F15" s="184"/>
      <c r="G15" s="184"/>
      <c r="H15" s="184"/>
      <c r="I15" s="184"/>
      <c r="J15" s="184"/>
      <c r="K15" s="154"/>
      <c r="L15" s="184"/>
      <c r="M15" s="184"/>
      <c r="N15" s="184"/>
      <c r="O15" s="184"/>
      <c r="P15" s="154"/>
      <c r="Q15" s="154"/>
      <c r="R15" s="154"/>
      <c r="S15" s="154"/>
      <c r="T15" s="154"/>
      <c r="U15" s="154"/>
      <c r="V15" s="154"/>
      <c r="W15" s="154"/>
      <c r="X15" s="154"/>
      <c r="Y15" s="154"/>
      <c r="Z15" s="154"/>
      <c r="AA15" s="154"/>
      <c r="AB15" s="154"/>
      <c r="AC15" s="154"/>
      <c r="AD15" s="154"/>
      <c r="AE15" s="154"/>
      <c r="AF15" s="154"/>
      <c r="AG15" s="154"/>
      <c r="AH15" s="154"/>
      <c r="AI15" s="154"/>
      <c r="AJ15" s="154"/>
    </row>
    <row r="16" spans="1:36" ht="15.75" x14ac:dyDescent="0.25">
      <c r="A16" s="153"/>
      <c r="B16" s="183"/>
      <c r="C16" s="184"/>
      <c r="D16" s="147" t="str">
        <f>'TITLE PAGE'!B12</f>
        <v xml:space="preserve">Planning Scenario Name:                                                                     </v>
      </c>
      <c r="E16" s="335" t="str">
        <f>'TITLE PAGE'!D12</f>
        <v>Dry Year Annual Average</v>
      </c>
      <c r="F16" s="184"/>
      <c r="G16" s="184"/>
      <c r="H16" s="184"/>
      <c r="I16" s="184"/>
      <c r="J16" s="184"/>
      <c r="K16" s="154"/>
      <c r="L16" s="184"/>
      <c r="M16" s="184"/>
      <c r="N16" s="184"/>
      <c r="O16" s="184"/>
      <c r="P16" s="154"/>
      <c r="Q16" s="154"/>
      <c r="R16" s="154"/>
      <c r="S16" s="154"/>
      <c r="T16" s="154"/>
      <c r="U16" s="154"/>
      <c r="V16" s="154"/>
      <c r="W16" s="154"/>
      <c r="X16" s="154"/>
      <c r="Y16" s="154"/>
      <c r="Z16" s="154"/>
      <c r="AA16" s="154"/>
      <c r="AB16" s="154"/>
      <c r="AC16" s="154"/>
      <c r="AD16" s="154"/>
      <c r="AE16" s="154"/>
      <c r="AF16" s="154"/>
      <c r="AG16" s="154"/>
      <c r="AH16" s="154"/>
      <c r="AI16" s="154"/>
      <c r="AJ16" s="154"/>
    </row>
    <row r="17" spans="1:36" ht="15.75" x14ac:dyDescent="0.25">
      <c r="A17" s="153"/>
      <c r="B17" s="183"/>
      <c r="C17" s="184"/>
      <c r="D17" s="150" t="str">
        <f>'TITLE PAGE'!B13</f>
        <v xml:space="preserve">Chosen Level of Service:  </v>
      </c>
      <c r="E17" s="192" t="str">
        <f>'TITLE PAGE'!D13</f>
        <v>Company</v>
      </c>
      <c r="F17" s="184"/>
      <c r="G17" s="184"/>
      <c r="H17" s="184"/>
      <c r="I17" s="184"/>
      <c r="J17" s="184"/>
      <c r="K17" s="154"/>
      <c r="L17" s="184"/>
      <c r="M17" s="184"/>
      <c r="N17" s="184"/>
      <c r="O17" s="184"/>
      <c r="P17" s="154"/>
      <c r="Q17" s="154"/>
      <c r="R17" s="154"/>
      <c r="S17" s="154"/>
      <c r="T17" s="154"/>
      <c r="U17" s="154"/>
      <c r="V17" s="154"/>
      <c r="W17" s="154"/>
      <c r="X17" s="154"/>
      <c r="Y17" s="154"/>
      <c r="Z17" s="154"/>
      <c r="AA17" s="154"/>
      <c r="AB17" s="154"/>
      <c r="AC17" s="154"/>
      <c r="AD17" s="154"/>
      <c r="AE17" s="154"/>
      <c r="AF17" s="154"/>
      <c r="AG17" s="154"/>
      <c r="AH17" s="154"/>
      <c r="AI17" s="154"/>
      <c r="AJ17" s="154"/>
    </row>
    <row r="18" spans="1:36" ht="15.75" x14ac:dyDescent="0.25">
      <c r="A18" s="153"/>
      <c r="B18" s="183"/>
      <c r="C18" s="184"/>
      <c r="D18" s="184"/>
      <c r="E18" s="193"/>
      <c r="F18" s="184"/>
      <c r="G18" s="184"/>
      <c r="H18" s="184"/>
      <c r="I18" s="184"/>
      <c r="J18" s="184"/>
      <c r="K18" s="154"/>
      <c r="L18" s="184"/>
      <c r="M18" s="184"/>
      <c r="N18" s="184"/>
      <c r="O18" s="184"/>
      <c r="P18" s="154"/>
      <c r="Q18" s="154"/>
      <c r="R18" s="154"/>
      <c r="S18" s="154"/>
      <c r="T18" s="154"/>
      <c r="U18" s="154"/>
      <c r="V18" s="154"/>
      <c r="W18" s="154"/>
      <c r="X18" s="154"/>
      <c r="Y18" s="154"/>
      <c r="Z18" s="154"/>
      <c r="AA18" s="154"/>
      <c r="AB18" s="154"/>
      <c r="AC18" s="154"/>
      <c r="AD18" s="154"/>
      <c r="AE18" s="154"/>
      <c r="AF18" s="154"/>
      <c r="AG18" s="154"/>
      <c r="AH18" s="154"/>
      <c r="AI18" s="154"/>
      <c r="AJ18" s="154"/>
    </row>
    <row r="19" spans="1:36" ht="15.75" x14ac:dyDescent="0.25">
      <c r="A19" s="153"/>
      <c r="B19" s="183"/>
      <c r="C19" s="184"/>
      <c r="D19" s="184"/>
      <c r="E19" s="215"/>
      <c r="F19" s="184"/>
      <c r="G19" s="184"/>
      <c r="H19" s="184"/>
      <c r="I19" s="184"/>
      <c r="J19" s="184"/>
      <c r="K19" s="154"/>
      <c r="L19" s="184"/>
      <c r="M19" s="184"/>
      <c r="N19" s="184"/>
      <c r="O19" s="184"/>
      <c r="P19" s="154"/>
      <c r="Q19" s="154"/>
      <c r="R19" s="154"/>
      <c r="S19" s="154"/>
      <c r="T19" s="154"/>
      <c r="U19" s="154"/>
      <c r="V19" s="154"/>
      <c r="W19" s="154"/>
      <c r="X19" s="154"/>
      <c r="Y19" s="154"/>
      <c r="Z19" s="154"/>
      <c r="AA19" s="154"/>
      <c r="AB19" s="154"/>
      <c r="AC19" s="154"/>
      <c r="AD19" s="154"/>
      <c r="AE19" s="154"/>
      <c r="AF19" s="154"/>
      <c r="AG19" s="154"/>
      <c r="AH19" s="154"/>
      <c r="AI19" s="154"/>
      <c r="AJ19" s="154"/>
    </row>
    <row r="20" spans="1:36" ht="18" x14ac:dyDescent="0.25">
      <c r="A20" s="153"/>
      <c r="B20" s="183"/>
      <c r="C20" s="184"/>
      <c r="D20" s="155" t="s">
        <v>136</v>
      </c>
      <c r="E20" s="215"/>
      <c r="F20" s="184"/>
      <c r="G20" s="184"/>
      <c r="H20" s="184"/>
      <c r="I20" s="184"/>
      <c r="J20" s="184"/>
      <c r="K20" s="154"/>
      <c r="L20" s="184"/>
      <c r="M20" s="184"/>
      <c r="N20" s="184"/>
      <c r="O20" s="184"/>
      <c r="P20" s="154"/>
      <c r="Q20" s="154"/>
      <c r="R20" s="154"/>
      <c r="S20" s="154"/>
      <c r="T20" s="154"/>
      <c r="U20" s="154"/>
      <c r="V20" s="154"/>
      <c r="W20" s="154"/>
      <c r="X20" s="154"/>
      <c r="Y20" s="154"/>
      <c r="Z20" s="154"/>
      <c r="AA20" s="154"/>
      <c r="AB20" s="154"/>
      <c r="AC20" s="154"/>
      <c r="AD20" s="154"/>
      <c r="AE20" s="154"/>
      <c r="AF20" s="154"/>
      <c r="AG20" s="154"/>
      <c r="AH20" s="154"/>
      <c r="AI20" s="154"/>
      <c r="AJ20" s="154"/>
    </row>
    <row r="21" spans="1:36" ht="15.75" x14ac:dyDescent="0.25">
      <c r="A21" s="153"/>
      <c r="B21" s="183"/>
      <c r="C21" s="184"/>
      <c r="D21" s="184"/>
      <c r="E21" s="215"/>
      <c r="F21" s="184"/>
      <c r="G21" s="184"/>
      <c r="H21" s="184"/>
      <c r="I21" s="184"/>
      <c r="J21" s="184"/>
      <c r="K21" s="154"/>
      <c r="L21" s="184"/>
      <c r="M21" s="184"/>
      <c r="N21" s="184"/>
      <c r="O21" s="184"/>
      <c r="P21" s="154"/>
      <c r="Q21" s="154"/>
      <c r="R21" s="154"/>
      <c r="S21" s="154"/>
      <c r="T21" s="154"/>
      <c r="U21" s="154"/>
      <c r="V21" s="154"/>
      <c r="W21" s="154"/>
      <c r="X21" s="154"/>
      <c r="Y21" s="154"/>
      <c r="Z21" s="154"/>
      <c r="AA21" s="154"/>
      <c r="AB21" s="154"/>
      <c r="AC21" s="154"/>
      <c r="AD21" s="154"/>
      <c r="AE21" s="154"/>
      <c r="AF21" s="154"/>
      <c r="AG21" s="154"/>
      <c r="AH21" s="154"/>
      <c r="AI21" s="154"/>
      <c r="AJ21" s="154"/>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DX338"/>
  <sheetViews>
    <sheetView topLeftCell="A172" zoomScale="70" zoomScaleNormal="70" workbookViewId="0">
      <selection activeCell="E239" sqref="E239"/>
    </sheetView>
  </sheetViews>
  <sheetFormatPr defaultColWidth="8.5546875" defaultRowHeight="12.75" x14ac:dyDescent="0.2"/>
  <cols>
    <col min="1" max="1" width="8.5546875" style="593"/>
    <col min="2" max="2" width="8.5546875" style="783"/>
    <col min="3" max="3" width="23.5546875" style="593" customWidth="1"/>
    <col min="4" max="4" width="8.5546875" style="593"/>
    <col min="5" max="5" width="13.88671875" style="784" customWidth="1"/>
    <col min="6" max="6" width="8.5546875" style="593"/>
    <col min="7" max="7" width="10.77734375" style="593" customWidth="1"/>
    <col min="8" max="9" width="8.5546875" style="593"/>
    <col min="10" max="10" width="11.33203125" style="593" customWidth="1"/>
    <col min="11" max="11" width="14.109375" style="593" customWidth="1"/>
    <col min="12" max="12" width="10.44140625" style="593" customWidth="1"/>
    <col min="13" max="13" width="8.6640625" style="593" bestFit="1" customWidth="1"/>
    <col min="14" max="14" width="11.6640625" style="593" customWidth="1"/>
    <col min="15" max="15" width="10.44140625" style="593" customWidth="1"/>
    <col min="16" max="16" width="10" style="593" customWidth="1"/>
    <col min="17" max="18" width="8.6640625" style="593" bestFit="1" customWidth="1"/>
    <col min="19" max="20" width="8.5546875" style="593"/>
    <col min="21" max="21" width="21.6640625" style="593" customWidth="1"/>
    <col min="22" max="23" width="8.5546875" style="593"/>
    <col min="24" max="103" width="12.109375" style="690" customWidth="1"/>
    <col min="104" max="16384" width="8.5546875" style="593"/>
  </cols>
  <sheetData>
    <row r="1" spans="2:128" ht="18" customHeight="1" x14ac:dyDescent="0.2">
      <c r="B1" s="882" t="s">
        <v>357</v>
      </c>
      <c r="C1" s="883"/>
      <c r="D1" s="883"/>
      <c r="E1" s="884"/>
      <c r="F1" s="883"/>
      <c r="G1" s="883"/>
      <c r="H1" s="883"/>
      <c r="I1" s="883"/>
      <c r="J1" s="883"/>
      <c r="K1" s="883"/>
      <c r="L1" s="883"/>
      <c r="M1" s="883"/>
      <c r="N1" s="883"/>
      <c r="O1" s="883"/>
      <c r="P1" s="883"/>
      <c r="Q1" s="883"/>
      <c r="R1" s="885"/>
      <c r="S1" s="885"/>
      <c r="T1" s="885"/>
      <c r="U1" s="886" t="s">
        <v>358</v>
      </c>
      <c r="V1" s="887"/>
      <c r="W1" s="888"/>
      <c r="X1" s="889"/>
      <c r="Y1" s="890">
        <v>3.5000000000000003E-2</v>
      </c>
      <c r="Z1" s="890">
        <v>3.5000000000000003E-2</v>
      </c>
      <c r="AA1" s="890">
        <v>3.5000000000000003E-2</v>
      </c>
      <c r="AB1" s="890">
        <v>3.5000000000000003E-2</v>
      </c>
      <c r="AC1" s="890">
        <v>3.5000000000000003E-2</v>
      </c>
      <c r="AD1" s="890">
        <v>3.5000000000000003E-2</v>
      </c>
      <c r="AE1" s="890">
        <v>3.5000000000000003E-2</v>
      </c>
      <c r="AF1" s="890">
        <v>3.5000000000000003E-2</v>
      </c>
      <c r="AG1" s="890">
        <v>3.5000000000000003E-2</v>
      </c>
      <c r="AH1" s="890">
        <v>3.5000000000000003E-2</v>
      </c>
      <c r="AI1" s="890">
        <v>3.5000000000000003E-2</v>
      </c>
      <c r="AJ1" s="890">
        <v>3.5000000000000003E-2</v>
      </c>
      <c r="AK1" s="890">
        <v>3.5000000000000003E-2</v>
      </c>
      <c r="AL1" s="890">
        <v>3.5000000000000003E-2</v>
      </c>
      <c r="AM1" s="890">
        <v>3.5000000000000003E-2</v>
      </c>
      <c r="AN1" s="890">
        <v>3.5000000000000003E-2</v>
      </c>
      <c r="AO1" s="890">
        <v>3.5000000000000003E-2</v>
      </c>
      <c r="AP1" s="890">
        <v>3.5000000000000003E-2</v>
      </c>
      <c r="AQ1" s="890">
        <v>3.5000000000000003E-2</v>
      </c>
      <c r="AR1" s="890">
        <v>3.5000000000000003E-2</v>
      </c>
      <c r="AS1" s="890">
        <v>3.5000000000000003E-2</v>
      </c>
      <c r="AT1" s="890">
        <v>3.5000000000000003E-2</v>
      </c>
      <c r="AU1" s="890">
        <v>3.5000000000000003E-2</v>
      </c>
      <c r="AV1" s="890">
        <v>3.5000000000000003E-2</v>
      </c>
      <c r="AW1" s="890">
        <v>3.5000000000000003E-2</v>
      </c>
      <c r="AX1" s="890">
        <v>3.5000000000000003E-2</v>
      </c>
      <c r="AY1" s="890">
        <v>3.5000000000000003E-2</v>
      </c>
      <c r="AZ1" s="890">
        <v>3.5000000000000003E-2</v>
      </c>
      <c r="BA1" s="890">
        <v>3.5000000000000003E-2</v>
      </c>
      <c r="BB1" s="890">
        <v>0.03</v>
      </c>
      <c r="BC1" s="890">
        <v>0.03</v>
      </c>
      <c r="BD1" s="890">
        <v>0.03</v>
      </c>
      <c r="BE1" s="890">
        <v>0.03</v>
      </c>
      <c r="BF1" s="890">
        <v>0.03</v>
      </c>
      <c r="BG1" s="890">
        <v>0.03</v>
      </c>
      <c r="BH1" s="890">
        <v>0.03</v>
      </c>
      <c r="BI1" s="890">
        <v>0.03</v>
      </c>
      <c r="BJ1" s="890">
        <v>0.03</v>
      </c>
      <c r="BK1" s="890">
        <v>0.03</v>
      </c>
      <c r="BL1" s="890">
        <v>0.03</v>
      </c>
      <c r="BM1" s="890">
        <v>0.03</v>
      </c>
      <c r="BN1" s="890">
        <v>0.03</v>
      </c>
      <c r="BO1" s="890">
        <v>0.03</v>
      </c>
      <c r="BP1" s="890">
        <v>0.03</v>
      </c>
      <c r="BQ1" s="890">
        <v>0.03</v>
      </c>
      <c r="BR1" s="890">
        <v>0.03</v>
      </c>
      <c r="BS1" s="890">
        <v>0.03</v>
      </c>
      <c r="BT1" s="890">
        <v>0.03</v>
      </c>
      <c r="BU1" s="890">
        <v>0.03</v>
      </c>
      <c r="BV1" s="890">
        <v>0.03</v>
      </c>
      <c r="BW1" s="890">
        <v>0.03</v>
      </c>
      <c r="BX1" s="890">
        <v>0.03</v>
      </c>
      <c r="BY1" s="890">
        <v>0.03</v>
      </c>
      <c r="BZ1" s="890">
        <v>0.03</v>
      </c>
      <c r="CA1" s="890">
        <v>0.03</v>
      </c>
      <c r="CB1" s="890">
        <v>0.03</v>
      </c>
      <c r="CC1" s="890">
        <v>0.03</v>
      </c>
      <c r="CD1" s="890">
        <v>0.03</v>
      </c>
      <c r="CE1" s="890">
        <v>0.03</v>
      </c>
      <c r="CF1" s="890">
        <v>0.03</v>
      </c>
      <c r="CG1" s="890">
        <v>0.03</v>
      </c>
      <c r="CH1" s="890">
        <v>0.03</v>
      </c>
      <c r="CI1" s="890">
        <v>0.03</v>
      </c>
      <c r="CJ1" s="890">
        <v>0.03</v>
      </c>
      <c r="CK1" s="890">
        <v>0.03</v>
      </c>
      <c r="CL1" s="890">
        <v>0.03</v>
      </c>
      <c r="CM1" s="890">
        <v>0.03</v>
      </c>
      <c r="CN1" s="890">
        <v>0.03</v>
      </c>
      <c r="CO1" s="890">
        <v>0.03</v>
      </c>
      <c r="CP1" s="890">
        <v>0.03</v>
      </c>
      <c r="CQ1" s="890">
        <v>0.03</v>
      </c>
      <c r="CR1" s="890">
        <v>0.03</v>
      </c>
      <c r="CS1" s="890">
        <v>0.03</v>
      </c>
      <c r="CT1" s="890">
        <v>0.03</v>
      </c>
      <c r="CU1" s="890">
        <v>2.5000000000000001E-2</v>
      </c>
      <c r="CV1" s="890">
        <v>2.5000000000000001E-2</v>
      </c>
      <c r="CW1" s="890">
        <v>2.5000000000000001E-2</v>
      </c>
      <c r="CX1" s="890">
        <v>2.5000000000000001E-2</v>
      </c>
      <c r="CY1" s="890">
        <v>2.5000000000000001E-2</v>
      </c>
      <c r="CZ1" s="891">
        <v>2.5000000000000001E-2</v>
      </c>
      <c r="DA1" s="891">
        <v>2.5000000000000001E-2</v>
      </c>
      <c r="DB1" s="891">
        <v>2.5000000000000001E-2</v>
      </c>
      <c r="DC1" s="891">
        <v>2.5000000000000001E-2</v>
      </c>
      <c r="DD1" s="891">
        <v>2.5000000000000001E-2</v>
      </c>
      <c r="DE1" s="891">
        <v>2.5000000000000001E-2</v>
      </c>
      <c r="DF1" s="891">
        <v>2.5000000000000001E-2</v>
      </c>
      <c r="DG1" s="891">
        <v>2.5000000000000001E-2</v>
      </c>
      <c r="DH1" s="891">
        <v>2.5000000000000001E-2</v>
      </c>
      <c r="DI1" s="891">
        <v>2.5000000000000001E-2</v>
      </c>
      <c r="DJ1" s="891">
        <v>2.5000000000000001E-2</v>
      </c>
      <c r="DK1" s="891">
        <v>2.5000000000000001E-2</v>
      </c>
      <c r="DL1" s="891">
        <v>2.5000000000000001E-2</v>
      </c>
      <c r="DM1" s="891">
        <v>2.5000000000000001E-2</v>
      </c>
      <c r="DN1" s="891">
        <v>2.5000000000000001E-2</v>
      </c>
      <c r="DO1" s="891">
        <v>2.5000000000000001E-2</v>
      </c>
      <c r="DP1" s="891">
        <v>2.5000000000000001E-2</v>
      </c>
      <c r="DQ1" s="891">
        <v>2.5000000000000001E-2</v>
      </c>
      <c r="DR1" s="891">
        <v>2.5000000000000001E-2</v>
      </c>
      <c r="DS1" s="891">
        <v>2.5000000000000001E-2</v>
      </c>
      <c r="DT1" s="891">
        <v>2.5000000000000001E-2</v>
      </c>
      <c r="DU1" s="891">
        <v>2.5000000000000001E-2</v>
      </c>
      <c r="DV1" s="891">
        <v>2.5000000000000001E-2</v>
      </c>
      <c r="DW1" s="891">
        <v>2.5000000000000001E-2</v>
      </c>
      <c r="DX1" s="885"/>
    </row>
    <row r="2" spans="2:128" ht="18" customHeight="1" x14ac:dyDescent="0.2">
      <c r="B2" s="892" t="s">
        <v>359</v>
      </c>
      <c r="C2" s="883"/>
      <c r="D2" s="883"/>
      <c r="E2" s="884"/>
      <c r="F2" s="883"/>
      <c r="G2" s="883"/>
      <c r="H2" s="883"/>
      <c r="I2" s="883"/>
      <c r="J2" s="883"/>
      <c r="K2" s="883"/>
      <c r="L2" s="883"/>
      <c r="M2" s="883"/>
      <c r="N2" s="883"/>
      <c r="O2" s="883"/>
      <c r="P2" s="883"/>
      <c r="Q2" s="883"/>
      <c r="R2" s="885"/>
      <c r="S2" s="885"/>
      <c r="T2" s="885"/>
      <c r="U2" s="886" t="s">
        <v>360</v>
      </c>
      <c r="V2" s="893">
        <v>80</v>
      </c>
      <c r="W2" s="1081"/>
      <c r="X2" s="894">
        <v>1</v>
      </c>
      <c r="Y2" s="894">
        <f>IF(Y3&gt;$V2,0,X2/(1+Y1))</f>
        <v>0.96618357487922713</v>
      </c>
      <c r="Z2" s="894">
        <f t="shared" ref="Z2:CK2" si="0">IF(Z3&gt;$V2,0,Y2/(1+Z1))</f>
        <v>0.93351070036640305</v>
      </c>
      <c r="AA2" s="894">
        <f t="shared" si="0"/>
        <v>0.90194270566802237</v>
      </c>
      <c r="AB2" s="894">
        <f t="shared" si="0"/>
        <v>0.87144222769857238</v>
      </c>
      <c r="AC2" s="894">
        <f t="shared" si="0"/>
        <v>0.84197316685852408</v>
      </c>
      <c r="AD2" s="894">
        <f t="shared" si="0"/>
        <v>0.81350064430775282</v>
      </c>
      <c r="AE2" s="894">
        <f t="shared" si="0"/>
        <v>0.78599096068381924</v>
      </c>
      <c r="AF2" s="894">
        <f t="shared" si="0"/>
        <v>0.75941155621625056</v>
      </c>
      <c r="AG2" s="894">
        <f t="shared" si="0"/>
        <v>0.73373097218961414</v>
      </c>
      <c r="AH2" s="894">
        <f t="shared" si="0"/>
        <v>0.70891881370977217</v>
      </c>
      <c r="AI2" s="894">
        <f t="shared" si="0"/>
        <v>0.68494571372924851</v>
      </c>
      <c r="AJ2" s="894">
        <f t="shared" si="0"/>
        <v>0.66178329828912907</v>
      </c>
      <c r="AK2" s="894">
        <f t="shared" si="0"/>
        <v>0.63940415293635666</v>
      </c>
      <c r="AL2" s="894">
        <f t="shared" si="0"/>
        <v>0.61778179027667313</v>
      </c>
      <c r="AM2" s="894">
        <f t="shared" si="0"/>
        <v>0.59689061862480497</v>
      </c>
      <c r="AN2" s="894">
        <f t="shared" si="0"/>
        <v>0.57670591171478747</v>
      </c>
      <c r="AO2" s="894">
        <f t="shared" si="0"/>
        <v>0.55720377943457733</v>
      </c>
      <c r="AP2" s="894">
        <f t="shared" si="0"/>
        <v>0.53836113955031628</v>
      </c>
      <c r="AQ2" s="894">
        <f t="shared" si="0"/>
        <v>0.520155690386779</v>
      </c>
      <c r="AR2" s="894">
        <f t="shared" si="0"/>
        <v>0.50256588443167061</v>
      </c>
      <c r="AS2" s="894">
        <f t="shared" si="0"/>
        <v>0.48557090283253201</v>
      </c>
      <c r="AT2" s="894">
        <f t="shared" si="0"/>
        <v>0.46915063075606961</v>
      </c>
      <c r="AU2" s="894">
        <f t="shared" si="0"/>
        <v>0.45328563358074364</v>
      </c>
      <c r="AV2" s="894">
        <f t="shared" si="0"/>
        <v>0.43795713389443836</v>
      </c>
      <c r="AW2" s="894">
        <f t="shared" si="0"/>
        <v>0.42314698926998878</v>
      </c>
      <c r="AX2" s="894">
        <f t="shared" si="0"/>
        <v>0.40883767079225974</v>
      </c>
      <c r="AY2" s="894">
        <f t="shared" si="0"/>
        <v>0.39501224231136212</v>
      </c>
      <c r="AZ2" s="894">
        <f t="shared" si="0"/>
        <v>0.38165434039745133</v>
      </c>
      <c r="BA2" s="894">
        <f t="shared" si="0"/>
        <v>0.36874815497338298</v>
      </c>
      <c r="BB2" s="894">
        <f t="shared" si="0"/>
        <v>0.35800791744988636</v>
      </c>
      <c r="BC2" s="894">
        <f t="shared" si="0"/>
        <v>0.34758050237853044</v>
      </c>
      <c r="BD2" s="894">
        <f t="shared" si="0"/>
        <v>0.33745679842575771</v>
      </c>
      <c r="BE2" s="894">
        <f t="shared" si="0"/>
        <v>0.32762795963665797</v>
      </c>
      <c r="BF2" s="894">
        <f t="shared" si="0"/>
        <v>0.31808539770549316</v>
      </c>
      <c r="BG2" s="894">
        <f t="shared" si="0"/>
        <v>0.30882077447135259</v>
      </c>
      <c r="BH2" s="894">
        <f t="shared" si="0"/>
        <v>0.29982599463238113</v>
      </c>
      <c r="BI2" s="894">
        <f t="shared" si="0"/>
        <v>0.29109319867221467</v>
      </c>
      <c r="BJ2" s="894">
        <f t="shared" si="0"/>
        <v>0.2826147559924414</v>
      </c>
      <c r="BK2" s="894">
        <f t="shared" si="0"/>
        <v>0.27438325824508875</v>
      </c>
      <c r="BL2" s="894">
        <f t="shared" si="0"/>
        <v>0.26639151285930945</v>
      </c>
      <c r="BM2" s="894">
        <f t="shared" si="0"/>
        <v>0.25863253675661113</v>
      </c>
      <c r="BN2" s="894">
        <f t="shared" si="0"/>
        <v>0.25109955024913699</v>
      </c>
      <c r="BO2" s="894">
        <f t="shared" si="0"/>
        <v>0.24378597111566697</v>
      </c>
      <c r="BP2" s="894">
        <f t="shared" si="0"/>
        <v>0.23668540885016209</v>
      </c>
      <c r="BQ2" s="894">
        <f t="shared" si="0"/>
        <v>0.22979165907782728</v>
      </c>
      <c r="BR2" s="894">
        <f t="shared" si="0"/>
        <v>0.22309869813381289</v>
      </c>
      <c r="BS2" s="894">
        <f t="shared" si="0"/>
        <v>0.21660067779981834</v>
      </c>
      <c r="BT2" s="894">
        <f t="shared" si="0"/>
        <v>0.21029192019399839</v>
      </c>
      <c r="BU2" s="894">
        <f t="shared" si="0"/>
        <v>0.20416691280970717</v>
      </c>
      <c r="BV2" s="894">
        <f t="shared" si="0"/>
        <v>0.19822030369874483</v>
      </c>
      <c r="BW2" s="894">
        <f t="shared" si="0"/>
        <v>0.19244689679489788</v>
      </c>
      <c r="BX2" s="894">
        <f t="shared" si="0"/>
        <v>0.18684164737368725</v>
      </c>
      <c r="BY2" s="894">
        <f t="shared" si="0"/>
        <v>0.18139965764435656</v>
      </c>
      <c r="BZ2" s="894">
        <f t="shared" si="0"/>
        <v>0.17611617247024908</v>
      </c>
      <c r="CA2" s="894">
        <f t="shared" si="0"/>
        <v>0.17098657521383406</v>
      </c>
      <c r="CB2" s="894">
        <f t="shared" si="0"/>
        <v>0.1660063837027515</v>
      </c>
      <c r="CC2" s="894">
        <f t="shared" si="0"/>
        <v>0.16117124631335097</v>
      </c>
      <c r="CD2" s="894">
        <f t="shared" si="0"/>
        <v>0.15647693816830191</v>
      </c>
      <c r="CE2" s="894">
        <f t="shared" si="0"/>
        <v>0.1519193574449533</v>
      </c>
      <c r="CF2" s="894">
        <f t="shared" si="0"/>
        <v>0.1474945217912168</v>
      </c>
      <c r="CG2" s="894">
        <f t="shared" si="0"/>
        <v>0.14319856484584156</v>
      </c>
      <c r="CH2" s="894">
        <f t="shared" si="0"/>
        <v>0.13902773286004036</v>
      </c>
      <c r="CI2" s="894">
        <f t="shared" si="0"/>
        <v>0.13497838141751492</v>
      </c>
      <c r="CJ2" s="894">
        <f t="shared" si="0"/>
        <v>0.13104697225001449</v>
      </c>
      <c r="CK2" s="894">
        <f t="shared" si="0"/>
        <v>0.12723007014564514</v>
      </c>
      <c r="CL2" s="894">
        <f t="shared" ref="CL2:CY2" si="1">IF(CL3&gt;$V2,0,CK2/(1+CL1))</f>
        <v>0.12352433994722828</v>
      </c>
      <c r="CM2" s="894">
        <f t="shared" si="1"/>
        <v>0.11992654363808571</v>
      </c>
      <c r="CN2" s="894">
        <f t="shared" si="1"/>
        <v>0.11643353751270456</v>
      </c>
      <c r="CO2" s="894">
        <f t="shared" si="1"/>
        <v>0.11304226942981026</v>
      </c>
      <c r="CP2" s="894">
        <f t="shared" si="1"/>
        <v>0.10974977614544684</v>
      </c>
      <c r="CQ2" s="894">
        <f t="shared" si="1"/>
        <v>0.10655318072373479</v>
      </c>
      <c r="CR2" s="894">
        <f t="shared" si="1"/>
        <v>0.10344969002304348</v>
      </c>
      <c r="CS2" s="894">
        <f t="shared" si="1"/>
        <v>0.10043659225538201</v>
      </c>
      <c r="CT2" s="894">
        <f t="shared" si="1"/>
        <v>9.7511254616875737E-2</v>
      </c>
      <c r="CU2" s="894">
        <f t="shared" si="1"/>
        <v>9.5132931333537313E-2</v>
      </c>
      <c r="CV2" s="894">
        <f t="shared" si="1"/>
        <v>9.2812615935158368E-2</v>
      </c>
      <c r="CW2" s="894">
        <f t="shared" si="1"/>
        <v>9.0548893595276458E-2</v>
      </c>
      <c r="CX2" s="894">
        <f t="shared" si="1"/>
        <v>8.834038399539168E-2</v>
      </c>
      <c r="CY2" s="894">
        <f t="shared" si="1"/>
        <v>8.6185740483308959E-2</v>
      </c>
      <c r="CZ2" s="895" t="s">
        <v>361</v>
      </c>
      <c r="DA2" s="885"/>
      <c r="DB2" s="885"/>
      <c r="DC2" s="885"/>
      <c r="DD2" s="885"/>
      <c r="DE2" s="885"/>
      <c r="DF2" s="885"/>
      <c r="DG2" s="885"/>
      <c r="DH2" s="885"/>
      <c r="DI2" s="885"/>
      <c r="DJ2" s="885"/>
      <c r="DK2" s="885"/>
      <c r="DL2" s="885"/>
      <c r="DM2" s="885"/>
      <c r="DN2" s="885"/>
      <c r="DO2" s="885"/>
      <c r="DP2" s="885"/>
      <c r="DQ2" s="885"/>
      <c r="DR2" s="885"/>
      <c r="DS2" s="885"/>
      <c r="DT2" s="885"/>
      <c r="DU2" s="885"/>
      <c r="DV2" s="885"/>
      <c r="DW2" s="885"/>
      <c r="DX2" s="885"/>
    </row>
    <row r="3" spans="2:128" ht="13.5" thickBot="1" x14ac:dyDescent="0.25">
      <c r="B3" s="896"/>
      <c r="C3" s="897"/>
      <c r="D3" s="883"/>
      <c r="E3" s="884"/>
      <c r="F3" s="883"/>
      <c r="G3" s="883"/>
      <c r="H3" s="898"/>
      <c r="I3" s="883"/>
      <c r="J3" s="883"/>
      <c r="K3" s="883"/>
      <c r="L3" s="898"/>
      <c r="M3" s="898"/>
      <c r="N3" s="898"/>
      <c r="O3" s="898"/>
      <c r="P3" s="898"/>
      <c r="Q3" s="898"/>
      <c r="R3" s="898"/>
      <c r="S3" s="885"/>
      <c r="T3" s="885"/>
      <c r="U3" s="898"/>
      <c r="V3" s="899"/>
      <c r="W3" s="1082"/>
      <c r="X3" s="900">
        <v>1</v>
      </c>
      <c r="Y3" s="900">
        <f>X3+1</f>
        <v>2</v>
      </c>
      <c r="Z3" s="900">
        <f t="shared" ref="Z3:CK3" si="2">Y3+1</f>
        <v>3</v>
      </c>
      <c r="AA3" s="900">
        <f t="shared" si="2"/>
        <v>4</v>
      </c>
      <c r="AB3" s="900">
        <f t="shared" si="2"/>
        <v>5</v>
      </c>
      <c r="AC3" s="900">
        <f t="shared" si="2"/>
        <v>6</v>
      </c>
      <c r="AD3" s="900">
        <f t="shared" si="2"/>
        <v>7</v>
      </c>
      <c r="AE3" s="900">
        <f t="shared" si="2"/>
        <v>8</v>
      </c>
      <c r="AF3" s="900">
        <f t="shared" si="2"/>
        <v>9</v>
      </c>
      <c r="AG3" s="900">
        <f t="shared" si="2"/>
        <v>10</v>
      </c>
      <c r="AH3" s="900">
        <f t="shared" si="2"/>
        <v>11</v>
      </c>
      <c r="AI3" s="900">
        <f t="shared" si="2"/>
        <v>12</v>
      </c>
      <c r="AJ3" s="900">
        <f t="shared" si="2"/>
        <v>13</v>
      </c>
      <c r="AK3" s="900">
        <f t="shared" si="2"/>
        <v>14</v>
      </c>
      <c r="AL3" s="900">
        <f t="shared" si="2"/>
        <v>15</v>
      </c>
      <c r="AM3" s="900">
        <f t="shared" si="2"/>
        <v>16</v>
      </c>
      <c r="AN3" s="900">
        <f t="shared" si="2"/>
        <v>17</v>
      </c>
      <c r="AO3" s="900">
        <f t="shared" si="2"/>
        <v>18</v>
      </c>
      <c r="AP3" s="900">
        <f t="shared" si="2"/>
        <v>19</v>
      </c>
      <c r="AQ3" s="900">
        <f t="shared" si="2"/>
        <v>20</v>
      </c>
      <c r="AR3" s="900">
        <f t="shared" si="2"/>
        <v>21</v>
      </c>
      <c r="AS3" s="900">
        <f t="shared" si="2"/>
        <v>22</v>
      </c>
      <c r="AT3" s="900">
        <f t="shared" si="2"/>
        <v>23</v>
      </c>
      <c r="AU3" s="900">
        <f t="shared" si="2"/>
        <v>24</v>
      </c>
      <c r="AV3" s="900">
        <f t="shared" si="2"/>
        <v>25</v>
      </c>
      <c r="AW3" s="900">
        <f t="shared" si="2"/>
        <v>26</v>
      </c>
      <c r="AX3" s="900">
        <f t="shared" si="2"/>
        <v>27</v>
      </c>
      <c r="AY3" s="900">
        <f t="shared" si="2"/>
        <v>28</v>
      </c>
      <c r="AZ3" s="900">
        <f t="shared" si="2"/>
        <v>29</v>
      </c>
      <c r="BA3" s="900">
        <f t="shared" si="2"/>
        <v>30</v>
      </c>
      <c r="BB3" s="900">
        <f t="shared" si="2"/>
        <v>31</v>
      </c>
      <c r="BC3" s="900">
        <f t="shared" si="2"/>
        <v>32</v>
      </c>
      <c r="BD3" s="900">
        <f t="shared" si="2"/>
        <v>33</v>
      </c>
      <c r="BE3" s="900">
        <f t="shared" si="2"/>
        <v>34</v>
      </c>
      <c r="BF3" s="900">
        <f t="shared" si="2"/>
        <v>35</v>
      </c>
      <c r="BG3" s="900">
        <f t="shared" si="2"/>
        <v>36</v>
      </c>
      <c r="BH3" s="900">
        <f t="shared" si="2"/>
        <v>37</v>
      </c>
      <c r="BI3" s="900">
        <f t="shared" si="2"/>
        <v>38</v>
      </c>
      <c r="BJ3" s="900">
        <f t="shared" si="2"/>
        <v>39</v>
      </c>
      <c r="BK3" s="900">
        <f t="shared" si="2"/>
        <v>40</v>
      </c>
      <c r="BL3" s="900">
        <f t="shared" si="2"/>
        <v>41</v>
      </c>
      <c r="BM3" s="900">
        <f t="shared" si="2"/>
        <v>42</v>
      </c>
      <c r="BN3" s="900">
        <f t="shared" si="2"/>
        <v>43</v>
      </c>
      <c r="BO3" s="900">
        <f t="shared" si="2"/>
        <v>44</v>
      </c>
      <c r="BP3" s="900">
        <f t="shared" si="2"/>
        <v>45</v>
      </c>
      <c r="BQ3" s="900">
        <f t="shared" si="2"/>
        <v>46</v>
      </c>
      <c r="BR3" s="900">
        <f t="shared" si="2"/>
        <v>47</v>
      </c>
      <c r="BS3" s="900">
        <f t="shared" si="2"/>
        <v>48</v>
      </c>
      <c r="BT3" s="900">
        <f t="shared" si="2"/>
        <v>49</v>
      </c>
      <c r="BU3" s="900">
        <f t="shared" si="2"/>
        <v>50</v>
      </c>
      <c r="BV3" s="900">
        <f t="shared" si="2"/>
        <v>51</v>
      </c>
      <c r="BW3" s="900">
        <f t="shared" si="2"/>
        <v>52</v>
      </c>
      <c r="BX3" s="900">
        <f t="shared" si="2"/>
        <v>53</v>
      </c>
      <c r="BY3" s="900">
        <f t="shared" si="2"/>
        <v>54</v>
      </c>
      <c r="BZ3" s="900">
        <f t="shared" si="2"/>
        <v>55</v>
      </c>
      <c r="CA3" s="900">
        <f t="shared" si="2"/>
        <v>56</v>
      </c>
      <c r="CB3" s="900">
        <f t="shared" si="2"/>
        <v>57</v>
      </c>
      <c r="CC3" s="900">
        <f t="shared" si="2"/>
        <v>58</v>
      </c>
      <c r="CD3" s="900">
        <f t="shared" si="2"/>
        <v>59</v>
      </c>
      <c r="CE3" s="900">
        <f t="shared" si="2"/>
        <v>60</v>
      </c>
      <c r="CF3" s="900">
        <f t="shared" si="2"/>
        <v>61</v>
      </c>
      <c r="CG3" s="900">
        <f t="shared" si="2"/>
        <v>62</v>
      </c>
      <c r="CH3" s="900">
        <f t="shared" si="2"/>
        <v>63</v>
      </c>
      <c r="CI3" s="900">
        <f t="shared" si="2"/>
        <v>64</v>
      </c>
      <c r="CJ3" s="900">
        <f t="shared" si="2"/>
        <v>65</v>
      </c>
      <c r="CK3" s="900">
        <f t="shared" si="2"/>
        <v>66</v>
      </c>
      <c r="CL3" s="900">
        <f t="shared" ref="CL3:DW3" si="3">CK3+1</f>
        <v>67</v>
      </c>
      <c r="CM3" s="900">
        <f t="shared" si="3"/>
        <v>68</v>
      </c>
      <c r="CN3" s="900">
        <f t="shared" si="3"/>
        <v>69</v>
      </c>
      <c r="CO3" s="900">
        <f t="shared" si="3"/>
        <v>70</v>
      </c>
      <c r="CP3" s="900">
        <f t="shared" si="3"/>
        <v>71</v>
      </c>
      <c r="CQ3" s="900">
        <f t="shared" si="3"/>
        <v>72</v>
      </c>
      <c r="CR3" s="900">
        <f t="shared" si="3"/>
        <v>73</v>
      </c>
      <c r="CS3" s="900">
        <f t="shared" si="3"/>
        <v>74</v>
      </c>
      <c r="CT3" s="900">
        <f t="shared" si="3"/>
        <v>75</v>
      </c>
      <c r="CU3" s="900">
        <f t="shared" si="3"/>
        <v>76</v>
      </c>
      <c r="CV3" s="900">
        <f t="shared" si="3"/>
        <v>77</v>
      </c>
      <c r="CW3" s="900">
        <f t="shared" si="3"/>
        <v>78</v>
      </c>
      <c r="CX3" s="900">
        <f t="shared" si="3"/>
        <v>79</v>
      </c>
      <c r="CY3" s="900">
        <f t="shared" si="3"/>
        <v>80</v>
      </c>
      <c r="CZ3" s="901">
        <f t="shared" si="3"/>
        <v>81</v>
      </c>
      <c r="DA3" s="901">
        <f t="shared" si="3"/>
        <v>82</v>
      </c>
      <c r="DB3" s="901">
        <f t="shared" si="3"/>
        <v>83</v>
      </c>
      <c r="DC3" s="901">
        <f t="shared" si="3"/>
        <v>84</v>
      </c>
      <c r="DD3" s="901">
        <f t="shared" si="3"/>
        <v>85</v>
      </c>
      <c r="DE3" s="901">
        <f t="shared" si="3"/>
        <v>86</v>
      </c>
      <c r="DF3" s="901">
        <f t="shared" si="3"/>
        <v>87</v>
      </c>
      <c r="DG3" s="901">
        <f t="shared" si="3"/>
        <v>88</v>
      </c>
      <c r="DH3" s="901">
        <f t="shared" si="3"/>
        <v>89</v>
      </c>
      <c r="DI3" s="901">
        <f t="shared" si="3"/>
        <v>90</v>
      </c>
      <c r="DJ3" s="901">
        <f t="shared" si="3"/>
        <v>91</v>
      </c>
      <c r="DK3" s="901">
        <f t="shared" si="3"/>
        <v>92</v>
      </c>
      <c r="DL3" s="901">
        <f t="shared" si="3"/>
        <v>93</v>
      </c>
      <c r="DM3" s="901">
        <f t="shared" si="3"/>
        <v>94</v>
      </c>
      <c r="DN3" s="901">
        <f t="shared" si="3"/>
        <v>95</v>
      </c>
      <c r="DO3" s="901">
        <f t="shared" si="3"/>
        <v>96</v>
      </c>
      <c r="DP3" s="901">
        <f t="shared" si="3"/>
        <v>97</v>
      </c>
      <c r="DQ3" s="901">
        <f t="shared" si="3"/>
        <v>98</v>
      </c>
      <c r="DR3" s="901">
        <f t="shared" si="3"/>
        <v>99</v>
      </c>
      <c r="DS3" s="901">
        <f t="shared" si="3"/>
        <v>100</v>
      </c>
      <c r="DT3" s="901">
        <f t="shared" si="3"/>
        <v>101</v>
      </c>
      <c r="DU3" s="901">
        <f t="shared" si="3"/>
        <v>102</v>
      </c>
      <c r="DV3" s="901">
        <f t="shared" si="3"/>
        <v>103</v>
      </c>
      <c r="DW3" s="901">
        <f t="shared" si="3"/>
        <v>104</v>
      </c>
      <c r="DX3" s="885"/>
    </row>
    <row r="4" spans="2:128" ht="64.5" thickBot="1" x14ac:dyDescent="0.25">
      <c r="B4" s="902" t="s">
        <v>111</v>
      </c>
      <c r="C4" s="903" t="s">
        <v>362</v>
      </c>
      <c r="D4" s="904" t="s">
        <v>363</v>
      </c>
      <c r="E4" s="905" t="s">
        <v>364</v>
      </c>
      <c r="F4" s="906" t="s">
        <v>365</v>
      </c>
      <c r="G4" s="906" t="s">
        <v>366</v>
      </c>
      <c r="H4" s="906" t="s">
        <v>367</v>
      </c>
      <c r="I4" s="906" t="s">
        <v>368</v>
      </c>
      <c r="J4" s="906" t="s">
        <v>369</v>
      </c>
      <c r="K4" s="906" t="s">
        <v>370</v>
      </c>
      <c r="L4" s="907" t="s">
        <v>371</v>
      </c>
      <c r="M4" s="907" t="s">
        <v>372</v>
      </c>
      <c r="N4" s="907" t="s">
        <v>373</v>
      </c>
      <c r="O4" s="907" t="s">
        <v>374</v>
      </c>
      <c r="P4" s="907" t="s">
        <v>375</v>
      </c>
      <c r="Q4" s="907" t="s">
        <v>376</v>
      </c>
      <c r="R4" s="908" t="s">
        <v>377</v>
      </c>
      <c r="S4" s="909" t="s">
        <v>378</v>
      </c>
      <c r="T4" s="910" t="s">
        <v>379</v>
      </c>
      <c r="U4" s="911" t="s">
        <v>380</v>
      </c>
      <c r="V4" s="912" t="s">
        <v>112</v>
      </c>
      <c r="W4" s="913" t="s">
        <v>139</v>
      </c>
      <c r="X4" s="914" t="s">
        <v>381</v>
      </c>
      <c r="Y4" s="915" t="s">
        <v>382</v>
      </c>
      <c r="Z4" s="915" t="s">
        <v>383</v>
      </c>
      <c r="AA4" s="915" t="s">
        <v>384</v>
      </c>
      <c r="AB4" s="915" t="s">
        <v>385</v>
      </c>
      <c r="AC4" s="915" t="s">
        <v>386</v>
      </c>
      <c r="AD4" s="915" t="s">
        <v>387</v>
      </c>
      <c r="AE4" s="915" t="s">
        <v>388</v>
      </c>
      <c r="AF4" s="915" t="s">
        <v>389</v>
      </c>
      <c r="AG4" s="915" t="s">
        <v>390</v>
      </c>
      <c r="AH4" s="915" t="s">
        <v>391</v>
      </c>
      <c r="AI4" s="915" t="s">
        <v>392</v>
      </c>
      <c r="AJ4" s="915" t="s">
        <v>393</v>
      </c>
      <c r="AK4" s="915" t="s">
        <v>394</v>
      </c>
      <c r="AL4" s="915" t="s">
        <v>395</v>
      </c>
      <c r="AM4" s="915" t="s">
        <v>396</v>
      </c>
      <c r="AN4" s="915" t="s">
        <v>397</v>
      </c>
      <c r="AO4" s="915" t="s">
        <v>398</v>
      </c>
      <c r="AP4" s="915" t="s">
        <v>399</v>
      </c>
      <c r="AQ4" s="915" t="s">
        <v>400</v>
      </c>
      <c r="AR4" s="915" t="s">
        <v>401</v>
      </c>
      <c r="AS4" s="915" t="s">
        <v>402</v>
      </c>
      <c r="AT4" s="915" t="s">
        <v>403</v>
      </c>
      <c r="AU4" s="915" t="s">
        <v>404</v>
      </c>
      <c r="AV4" s="915" t="s">
        <v>405</v>
      </c>
      <c r="AW4" s="915" t="s">
        <v>406</v>
      </c>
      <c r="AX4" s="915" t="s">
        <v>407</v>
      </c>
      <c r="AY4" s="915" t="s">
        <v>408</v>
      </c>
      <c r="AZ4" s="915" t="s">
        <v>409</v>
      </c>
      <c r="BA4" s="915" t="s">
        <v>410</v>
      </c>
      <c r="BB4" s="915" t="s">
        <v>411</v>
      </c>
      <c r="BC4" s="915" t="s">
        <v>412</v>
      </c>
      <c r="BD4" s="915" t="s">
        <v>413</v>
      </c>
      <c r="BE4" s="915" t="s">
        <v>414</v>
      </c>
      <c r="BF4" s="915" t="s">
        <v>415</v>
      </c>
      <c r="BG4" s="915" t="s">
        <v>416</v>
      </c>
      <c r="BH4" s="915" t="s">
        <v>417</v>
      </c>
      <c r="BI4" s="915" t="s">
        <v>418</v>
      </c>
      <c r="BJ4" s="915" t="s">
        <v>419</v>
      </c>
      <c r="BK4" s="915" t="s">
        <v>420</v>
      </c>
      <c r="BL4" s="915" t="s">
        <v>421</v>
      </c>
      <c r="BM4" s="915" t="s">
        <v>422</v>
      </c>
      <c r="BN4" s="915" t="s">
        <v>423</v>
      </c>
      <c r="BO4" s="915" t="s">
        <v>424</v>
      </c>
      <c r="BP4" s="915" t="s">
        <v>425</v>
      </c>
      <c r="BQ4" s="915" t="s">
        <v>426</v>
      </c>
      <c r="BR4" s="915" t="s">
        <v>427</v>
      </c>
      <c r="BS4" s="915" t="s">
        <v>428</v>
      </c>
      <c r="BT4" s="915" t="s">
        <v>429</v>
      </c>
      <c r="BU4" s="915" t="s">
        <v>430</v>
      </c>
      <c r="BV4" s="915" t="s">
        <v>431</v>
      </c>
      <c r="BW4" s="915" t="s">
        <v>432</v>
      </c>
      <c r="BX4" s="915" t="s">
        <v>433</v>
      </c>
      <c r="BY4" s="915" t="s">
        <v>434</v>
      </c>
      <c r="BZ4" s="915" t="s">
        <v>435</v>
      </c>
      <c r="CA4" s="915" t="s">
        <v>436</v>
      </c>
      <c r="CB4" s="915" t="s">
        <v>437</v>
      </c>
      <c r="CC4" s="915" t="s">
        <v>438</v>
      </c>
      <c r="CD4" s="915" t="s">
        <v>439</v>
      </c>
      <c r="CE4" s="916" t="s">
        <v>440</v>
      </c>
      <c r="CF4" s="915" t="s">
        <v>441</v>
      </c>
      <c r="CG4" s="915" t="s">
        <v>442</v>
      </c>
      <c r="CH4" s="915" t="s">
        <v>443</v>
      </c>
      <c r="CI4" s="915" t="s">
        <v>444</v>
      </c>
      <c r="CJ4" s="915" t="s">
        <v>445</v>
      </c>
      <c r="CK4" s="915" t="s">
        <v>446</v>
      </c>
      <c r="CL4" s="915" t="s">
        <v>447</v>
      </c>
      <c r="CM4" s="915" t="s">
        <v>448</v>
      </c>
      <c r="CN4" s="915" t="s">
        <v>449</v>
      </c>
      <c r="CO4" s="915" t="s">
        <v>450</v>
      </c>
      <c r="CP4" s="915" t="s">
        <v>451</v>
      </c>
      <c r="CQ4" s="915" t="s">
        <v>452</v>
      </c>
      <c r="CR4" s="915" t="s">
        <v>453</v>
      </c>
      <c r="CS4" s="915" t="s">
        <v>454</v>
      </c>
      <c r="CT4" s="915" t="s">
        <v>455</v>
      </c>
      <c r="CU4" s="915" t="s">
        <v>456</v>
      </c>
      <c r="CV4" s="915" t="s">
        <v>457</v>
      </c>
      <c r="CW4" s="915" t="s">
        <v>458</v>
      </c>
      <c r="CX4" s="915" t="s">
        <v>459</v>
      </c>
      <c r="CY4" s="917" t="s">
        <v>460</v>
      </c>
      <c r="CZ4" s="918" t="s">
        <v>461</v>
      </c>
      <c r="DA4" s="918" t="s">
        <v>462</v>
      </c>
      <c r="DB4" s="918" t="s">
        <v>463</v>
      </c>
      <c r="DC4" s="918" t="s">
        <v>464</v>
      </c>
      <c r="DD4" s="918" t="s">
        <v>465</v>
      </c>
      <c r="DE4" s="918" t="s">
        <v>466</v>
      </c>
      <c r="DF4" s="918" t="s">
        <v>467</v>
      </c>
      <c r="DG4" s="918" t="s">
        <v>468</v>
      </c>
      <c r="DH4" s="918" t="s">
        <v>469</v>
      </c>
      <c r="DI4" s="918" t="s">
        <v>470</v>
      </c>
      <c r="DJ4" s="918" t="s">
        <v>471</v>
      </c>
      <c r="DK4" s="918" t="s">
        <v>472</v>
      </c>
      <c r="DL4" s="918" t="s">
        <v>473</v>
      </c>
      <c r="DM4" s="918" t="s">
        <v>474</v>
      </c>
      <c r="DN4" s="918" t="s">
        <v>475</v>
      </c>
      <c r="DO4" s="918" t="s">
        <v>476</v>
      </c>
      <c r="DP4" s="918" t="s">
        <v>477</v>
      </c>
      <c r="DQ4" s="918" t="s">
        <v>478</v>
      </c>
      <c r="DR4" s="918" t="s">
        <v>479</v>
      </c>
      <c r="DS4" s="918" t="s">
        <v>480</v>
      </c>
      <c r="DT4" s="918" t="s">
        <v>481</v>
      </c>
      <c r="DU4" s="918" t="s">
        <v>482</v>
      </c>
      <c r="DV4" s="918" t="s">
        <v>483</v>
      </c>
      <c r="DW4" s="919" t="s">
        <v>484</v>
      </c>
      <c r="DX4" s="920"/>
    </row>
    <row r="5" spans="2:128" x14ac:dyDescent="0.2">
      <c r="B5" s="683" t="s">
        <v>485</v>
      </c>
      <c r="C5" s="684" t="s">
        <v>486</v>
      </c>
      <c r="D5" s="921"/>
      <c r="E5" s="922"/>
      <c r="F5" s="921"/>
      <c r="G5" s="923"/>
      <c r="H5" s="923"/>
      <c r="I5" s="923"/>
      <c r="J5" s="923"/>
      <c r="K5" s="923"/>
      <c r="L5" s="923"/>
      <c r="M5" s="923"/>
      <c r="N5" s="923"/>
      <c r="O5" s="923"/>
      <c r="P5" s="923"/>
      <c r="Q5" s="923"/>
      <c r="R5" s="924"/>
      <c r="S5" s="925"/>
      <c r="T5" s="926"/>
      <c r="U5" s="927"/>
      <c r="V5" s="928"/>
      <c r="W5" s="928"/>
      <c r="X5" s="929"/>
      <c r="Y5" s="929"/>
      <c r="Z5" s="929"/>
      <c r="AA5" s="929"/>
      <c r="AB5" s="929"/>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c r="BJ5" s="930"/>
      <c r="BK5" s="930"/>
      <c r="BL5" s="930"/>
      <c r="BM5" s="930"/>
      <c r="BN5" s="930"/>
      <c r="BO5" s="930"/>
      <c r="BP5" s="930"/>
      <c r="BQ5" s="930"/>
      <c r="BR5" s="930"/>
      <c r="BS5" s="930"/>
      <c r="BT5" s="930"/>
      <c r="BU5" s="930"/>
      <c r="BV5" s="930"/>
      <c r="BW5" s="930"/>
      <c r="BX5" s="930"/>
      <c r="BY5" s="930"/>
      <c r="BZ5" s="930"/>
      <c r="CA5" s="930"/>
      <c r="CB5" s="930"/>
      <c r="CC5" s="930"/>
      <c r="CD5" s="930"/>
      <c r="CE5" s="930"/>
      <c r="CF5" s="930"/>
      <c r="CG5" s="930"/>
      <c r="CH5" s="931"/>
      <c r="CI5" s="930"/>
      <c r="CJ5" s="930"/>
      <c r="CK5" s="930"/>
      <c r="CL5" s="930"/>
      <c r="CM5" s="930"/>
      <c r="CN5" s="930"/>
      <c r="CO5" s="930"/>
      <c r="CP5" s="930"/>
      <c r="CQ5" s="930"/>
      <c r="CR5" s="930"/>
      <c r="CS5" s="930"/>
      <c r="CT5" s="930"/>
      <c r="CU5" s="930"/>
      <c r="CV5" s="930"/>
      <c r="CW5" s="930"/>
      <c r="CX5" s="930"/>
      <c r="CY5" s="932"/>
      <c r="CZ5" s="933"/>
      <c r="DA5" s="934"/>
      <c r="DB5" s="934"/>
      <c r="DC5" s="934"/>
      <c r="DD5" s="934"/>
      <c r="DE5" s="934"/>
      <c r="DF5" s="934"/>
      <c r="DG5" s="934"/>
      <c r="DH5" s="934"/>
      <c r="DI5" s="934"/>
      <c r="DJ5" s="934"/>
      <c r="DK5" s="934"/>
      <c r="DL5" s="934"/>
      <c r="DM5" s="934"/>
      <c r="DN5" s="934"/>
      <c r="DO5" s="934"/>
      <c r="DP5" s="934"/>
      <c r="DQ5" s="934"/>
      <c r="DR5" s="934"/>
      <c r="DS5" s="934"/>
      <c r="DT5" s="934"/>
      <c r="DU5" s="934"/>
      <c r="DV5" s="934"/>
      <c r="DW5" s="935"/>
      <c r="DX5" s="934"/>
    </row>
    <row r="6" spans="2:128" x14ac:dyDescent="0.2">
      <c r="B6" s="685" t="s">
        <v>487</v>
      </c>
      <c r="C6" s="686" t="s">
        <v>488</v>
      </c>
      <c r="D6" s="921"/>
      <c r="E6" s="936"/>
      <c r="F6" s="937"/>
      <c r="G6" s="938"/>
      <c r="H6" s="938"/>
      <c r="I6" s="938"/>
      <c r="J6" s="938"/>
      <c r="K6" s="938"/>
      <c r="L6" s="938"/>
      <c r="M6" s="938"/>
      <c r="N6" s="938"/>
      <c r="O6" s="938"/>
      <c r="P6" s="938"/>
      <c r="Q6" s="938"/>
      <c r="R6" s="939"/>
      <c r="S6" s="925"/>
      <c r="T6" s="926"/>
      <c r="U6" s="940"/>
      <c r="V6" s="941"/>
      <c r="W6" s="941"/>
      <c r="X6" s="929"/>
      <c r="Y6" s="929"/>
      <c r="Z6" s="929"/>
      <c r="AA6" s="929"/>
      <c r="AB6" s="929"/>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c r="BW6" s="930"/>
      <c r="BX6" s="930"/>
      <c r="BY6" s="930"/>
      <c r="BZ6" s="930"/>
      <c r="CA6" s="930"/>
      <c r="CB6" s="930"/>
      <c r="CC6" s="930"/>
      <c r="CD6" s="930"/>
      <c r="CE6" s="930"/>
      <c r="CF6" s="930"/>
      <c r="CG6" s="930"/>
      <c r="CH6" s="931"/>
      <c r="CI6" s="930"/>
      <c r="CJ6" s="930"/>
      <c r="CK6" s="930"/>
      <c r="CL6" s="930"/>
      <c r="CM6" s="930"/>
      <c r="CN6" s="930"/>
      <c r="CO6" s="930"/>
      <c r="CP6" s="930"/>
      <c r="CQ6" s="930"/>
      <c r="CR6" s="930"/>
      <c r="CS6" s="930"/>
      <c r="CT6" s="930"/>
      <c r="CU6" s="930"/>
      <c r="CV6" s="930"/>
      <c r="CW6" s="930"/>
      <c r="CX6" s="930"/>
      <c r="CY6" s="932"/>
      <c r="CZ6" s="934"/>
      <c r="DA6" s="934"/>
      <c r="DB6" s="934"/>
      <c r="DC6" s="934"/>
      <c r="DD6" s="934"/>
      <c r="DE6" s="934"/>
      <c r="DF6" s="934"/>
      <c r="DG6" s="934"/>
      <c r="DH6" s="934"/>
      <c r="DI6" s="934"/>
      <c r="DJ6" s="934"/>
      <c r="DK6" s="934"/>
      <c r="DL6" s="934"/>
      <c r="DM6" s="934"/>
      <c r="DN6" s="934"/>
      <c r="DO6" s="934"/>
      <c r="DP6" s="934"/>
      <c r="DQ6" s="934"/>
      <c r="DR6" s="934"/>
      <c r="DS6" s="934"/>
      <c r="DT6" s="934"/>
      <c r="DU6" s="934"/>
      <c r="DV6" s="934"/>
      <c r="DW6" s="934"/>
      <c r="DX6" s="934"/>
    </row>
    <row r="7" spans="2:128" ht="25.5" x14ac:dyDescent="0.2">
      <c r="B7" s="942" t="s">
        <v>489</v>
      </c>
      <c r="C7" s="943" t="s">
        <v>755</v>
      </c>
      <c r="D7" s="687" t="s">
        <v>756</v>
      </c>
      <c r="E7" s="944" t="s">
        <v>514</v>
      </c>
      <c r="F7" s="945" t="s">
        <v>696</v>
      </c>
      <c r="G7" s="946" t="s">
        <v>56</v>
      </c>
      <c r="H7" s="947" t="s">
        <v>490</v>
      </c>
      <c r="I7" s="948">
        <f>MAX(X7:AV7)</f>
        <v>30</v>
      </c>
      <c r="J7" s="949">
        <f>SUMPRODUCT($X$2:$CY$2,$X7:$CY7)*365</f>
        <v>261233.47514465122</v>
      </c>
      <c r="K7" s="949">
        <f>SUMPRODUCT($X$2:$CY$2,$X8:$CY8)+SUMPRODUCT($X$2:$CY$2,$X9:$CY9)+SUMPRODUCT($X$2:$CY$2,$X10:$CY10)</f>
        <v>322750.07198463485</v>
      </c>
      <c r="L7" s="949">
        <f>SUMPRODUCT($X$2:$CY$2,$X11:$CY11) +SUMPRODUCT($X$2:$CY$2,$X12:$CY12)</f>
        <v>189365.34450000062</v>
      </c>
      <c r="M7" s="949">
        <f>SUMPRODUCT($X$2:$CY$2,$X13:$CY13)</f>
        <v>0</v>
      </c>
      <c r="N7" s="949">
        <f>SUMPRODUCT($X$2:$CY$2,$X16:$CY16) +SUMPRODUCT($X$2:$CY$2,$X17:$CY17)</f>
        <v>63598.567573929511</v>
      </c>
      <c r="O7" s="949">
        <f>SUMPRODUCT($X$2:$CY$2,$X14:$CY14) +SUMPRODUCT($X$2:$CY$2,$X15:$CY15) +SUMPRODUCT($X$2:$CY$2,$X18:$CY18)</f>
        <v>1082.5878601591369</v>
      </c>
      <c r="P7" s="949">
        <f>SUM(K7:O7)</f>
        <v>576796.5719187241</v>
      </c>
      <c r="Q7" s="949">
        <f>(SUM(K7:M7)*100000)/(J7*1000)</f>
        <v>196.03743976573634</v>
      </c>
      <c r="R7" s="950">
        <f>(P7*100000)/(J7*1000)</f>
        <v>220.79734291301605</v>
      </c>
      <c r="S7" s="951">
        <v>2</v>
      </c>
      <c r="T7" s="952">
        <v>4</v>
      </c>
      <c r="U7" s="696" t="s">
        <v>491</v>
      </c>
      <c r="V7" s="697" t="s">
        <v>123</v>
      </c>
      <c r="W7" s="698" t="s">
        <v>75</v>
      </c>
      <c r="X7" s="688">
        <v>0</v>
      </c>
      <c r="Y7" s="688">
        <v>0</v>
      </c>
      <c r="Z7" s="688">
        <v>0</v>
      </c>
      <c r="AA7" s="688">
        <v>0</v>
      </c>
      <c r="AB7" s="688">
        <v>0</v>
      </c>
      <c r="AC7" s="688">
        <v>30</v>
      </c>
      <c r="AD7" s="688">
        <v>30</v>
      </c>
      <c r="AE7" s="688">
        <v>30</v>
      </c>
      <c r="AF7" s="688">
        <v>30</v>
      </c>
      <c r="AG7" s="688">
        <v>30</v>
      </c>
      <c r="AH7" s="688">
        <v>30</v>
      </c>
      <c r="AI7" s="688">
        <v>30</v>
      </c>
      <c r="AJ7" s="688">
        <v>30</v>
      </c>
      <c r="AK7" s="688">
        <v>30</v>
      </c>
      <c r="AL7" s="688">
        <v>30</v>
      </c>
      <c r="AM7" s="688">
        <v>30</v>
      </c>
      <c r="AN7" s="688">
        <v>30</v>
      </c>
      <c r="AO7" s="688">
        <v>30</v>
      </c>
      <c r="AP7" s="688">
        <v>30</v>
      </c>
      <c r="AQ7" s="688">
        <v>30</v>
      </c>
      <c r="AR7" s="688">
        <v>30</v>
      </c>
      <c r="AS7" s="688">
        <v>30</v>
      </c>
      <c r="AT7" s="688">
        <v>30</v>
      </c>
      <c r="AU7" s="688">
        <v>30</v>
      </c>
      <c r="AV7" s="688">
        <v>30</v>
      </c>
      <c r="AW7" s="688">
        <v>30</v>
      </c>
      <c r="AX7" s="688">
        <v>30</v>
      </c>
      <c r="AY7" s="688">
        <v>30</v>
      </c>
      <c r="AZ7" s="688">
        <v>30</v>
      </c>
      <c r="BA7" s="688">
        <v>30</v>
      </c>
      <c r="BB7" s="688">
        <v>30</v>
      </c>
      <c r="BC7" s="688">
        <v>30</v>
      </c>
      <c r="BD7" s="688">
        <v>30</v>
      </c>
      <c r="BE7" s="688">
        <v>30</v>
      </c>
      <c r="BF7" s="688">
        <v>30</v>
      </c>
      <c r="BG7" s="688">
        <v>30</v>
      </c>
      <c r="BH7" s="688">
        <v>30</v>
      </c>
      <c r="BI7" s="688">
        <v>30</v>
      </c>
      <c r="BJ7" s="688">
        <v>30</v>
      </c>
      <c r="BK7" s="688">
        <v>30</v>
      </c>
      <c r="BL7" s="688">
        <v>30</v>
      </c>
      <c r="BM7" s="688">
        <v>30</v>
      </c>
      <c r="BN7" s="688">
        <v>30</v>
      </c>
      <c r="BO7" s="688">
        <v>30</v>
      </c>
      <c r="BP7" s="688">
        <v>30</v>
      </c>
      <c r="BQ7" s="688">
        <v>30</v>
      </c>
      <c r="BR7" s="688">
        <v>30</v>
      </c>
      <c r="BS7" s="688">
        <v>30</v>
      </c>
      <c r="BT7" s="688">
        <v>30</v>
      </c>
      <c r="BU7" s="688">
        <v>30</v>
      </c>
      <c r="BV7" s="688">
        <v>30</v>
      </c>
      <c r="BW7" s="688">
        <v>30</v>
      </c>
      <c r="BX7" s="688">
        <v>30</v>
      </c>
      <c r="BY7" s="688">
        <v>30</v>
      </c>
      <c r="BZ7" s="688">
        <v>30</v>
      </c>
      <c r="CA7" s="688">
        <v>30</v>
      </c>
      <c r="CB7" s="688">
        <v>30</v>
      </c>
      <c r="CC7" s="688">
        <v>30</v>
      </c>
      <c r="CD7" s="688">
        <v>30</v>
      </c>
      <c r="CE7" s="688">
        <v>30</v>
      </c>
      <c r="CF7" s="688">
        <v>30</v>
      </c>
      <c r="CG7" s="688">
        <v>30</v>
      </c>
      <c r="CH7" s="688">
        <v>30</v>
      </c>
      <c r="CI7" s="688">
        <v>30</v>
      </c>
      <c r="CJ7" s="688">
        <v>30</v>
      </c>
      <c r="CK7" s="688">
        <v>30</v>
      </c>
      <c r="CL7" s="688">
        <v>30</v>
      </c>
      <c r="CM7" s="688">
        <v>30</v>
      </c>
      <c r="CN7" s="688">
        <v>30</v>
      </c>
      <c r="CO7" s="688">
        <v>30</v>
      </c>
      <c r="CP7" s="688">
        <v>30</v>
      </c>
      <c r="CQ7" s="688">
        <v>30</v>
      </c>
      <c r="CR7" s="688">
        <v>30</v>
      </c>
      <c r="CS7" s="688">
        <v>30</v>
      </c>
      <c r="CT7" s="688">
        <v>30</v>
      </c>
      <c r="CU7" s="688">
        <v>30</v>
      </c>
      <c r="CV7" s="688">
        <v>30</v>
      </c>
      <c r="CW7" s="688">
        <v>30</v>
      </c>
      <c r="CX7" s="688">
        <v>30</v>
      </c>
      <c r="CY7" s="688">
        <v>30</v>
      </c>
      <c r="CZ7" s="953">
        <v>0</v>
      </c>
      <c r="DA7" s="954">
        <v>0</v>
      </c>
      <c r="DB7" s="954">
        <v>0</v>
      </c>
      <c r="DC7" s="954">
        <v>0</v>
      </c>
      <c r="DD7" s="954">
        <v>0</v>
      </c>
      <c r="DE7" s="954">
        <v>0</v>
      </c>
      <c r="DF7" s="954">
        <v>0</v>
      </c>
      <c r="DG7" s="954">
        <v>0</v>
      </c>
      <c r="DH7" s="954">
        <v>0</v>
      </c>
      <c r="DI7" s="954">
        <v>0</v>
      </c>
      <c r="DJ7" s="954">
        <v>0</v>
      </c>
      <c r="DK7" s="954">
        <v>0</v>
      </c>
      <c r="DL7" s="954">
        <v>0</v>
      </c>
      <c r="DM7" s="954">
        <v>0</v>
      </c>
      <c r="DN7" s="954">
        <v>0</v>
      </c>
      <c r="DO7" s="954">
        <v>0</v>
      </c>
      <c r="DP7" s="954">
        <v>0</v>
      </c>
      <c r="DQ7" s="954">
        <v>0</v>
      </c>
      <c r="DR7" s="954">
        <v>0</v>
      </c>
      <c r="DS7" s="954">
        <v>0</v>
      </c>
      <c r="DT7" s="954">
        <v>0</v>
      </c>
      <c r="DU7" s="954">
        <v>0</v>
      </c>
      <c r="DV7" s="954">
        <v>0</v>
      </c>
      <c r="DW7" s="955">
        <v>0</v>
      </c>
      <c r="DX7" s="934"/>
    </row>
    <row r="8" spans="2:128" x14ac:dyDescent="0.2">
      <c r="B8" s="956"/>
      <c r="C8" s="735"/>
      <c r="D8" s="957"/>
      <c r="E8" s="958"/>
      <c r="F8" s="959"/>
      <c r="G8" s="957"/>
      <c r="H8" s="959"/>
      <c r="I8" s="959"/>
      <c r="J8" s="959"/>
      <c r="K8" s="959"/>
      <c r="L8" s="959"/>
      <c r="M8" s="959"/>
      <c r="N8" s="959"/>
      <c r="O8" s="959"/>
      <c r="P8" s="959"/>
      <c r="Q8" s="959"/>
      <c r="R8" s="738"/>
      <c r="S8" s="959"/>
      <c r="T8" s="959"/>
      <c r="U8" s="699" t="s">
        <v>492</v>
      </c>
      <c r="V8" s="697" t="s">
        <v>123</v>
      </c>
      <c r="W8" s="698" t="s">
        <v>493</v>
      </c>
      <c r="X8" s="689">
        <v>0</v>
      </c>
      <c r="Y8" s="689">
        <v>0</v>
      </c>
      <c r="Z8" s="689">
        <f>[2]Costs!H109</f>
        <v>50937.333333333336</v>
      </c>
      <c r="AA8" s="689">
        <f>[2]Costs!I109</f>
        <v>50937.333333333336</v>
      </c>
      <c r="AB8" s="689">
        <f>[2]Costs!J109</f>
        <v>50937.333333333336</v>
      </c>
      <c r="AC8" s="689">
        <v>0</v>
      </c>
      <c r="AD8" s="689">
        <v>0</v>
      </c>
      <c r="AE8" s="689">
        <v>0</v>
      </c>
      <c r="AF8" s="689">
        <v>0</v>
      </c>
      <c r="AG8" s="689">
        <v>0</v>
      </c>
      <c r="AH8" s="689">
        <v>0</v>
      </c>
      <c r="AI8" s="689">
        <v>0</v>
      </c>
      <c r="AJ8" s="689">
        <v>0</v>
      </c>
      <c r="AK8" s="689">
        <v>0</v>
      </c>
      <c r="AL8" s="689">
        <v>0</v>
      </c>
      <c r="AM8" s="689">
        <v>0</v>
      </c>
      <c r="AN8" s="689">
        <v>0</v>
      </c>
      <c r="AO8" s="689">
        <v>0</v>
      </c>
      <c r="AP8" s="689">
        <v>0</v>
      </c>
      <c r="AQ8" s="689">
        <v>0</v>
      </c>
      <c r="AR8" s="689">
        <v>0</v>
      </c>
      <c r="AS8" s="689">
        <v>0</v>
      </c>
      <c r="AT8" s="689">
        <v>0</v>
      </c>
      <c r="AU8" s="689">
        <v>0</v>
      </c>
      <c r="AV8" s="689">
        <v>54378</v>
      </c>
      <c r="AW8" s="689">
        <v>0</v>
      </c>
      <c r="AX8" s="689">
        <v>0</v>
      </c>
      <c r="AY8" s="689">
        <v>0</v>
      </c>
      <c r="AZ8" s="689">
        <v>0</v>
      </c>
      <c r="BA8" s="689">
        <v>0</v>
      </c>
      <c r="BB8" s="689">
        <v>0</v>
      </c>
      <c r="BC8" s="689">
        <v>0</v>
      </c>
      <c r="BD8" s="689">
        <v>0</v>
      </c>
      <c r="BE8" s="689">
        <v>0</v>
      </c>
      <c r="BF8" s="689">
        <v>0</v>
      </c>
      <c r="BG8" s="689">
        <v>0</v>
      </c>
      <c r="BH8" s="689">
        <v>0</v>
      </c>
      <c r="BI8" s="689">
        <v>0</v>
      </c>
      <c r="BJ8" s="689">
        <v>0</v>
      </c>
      <c r="BK8" s="689">
        <v>0</v>
      </c>
      <c r="BL8" s="689">
        <v>0</v>
      </c>
      <c r="BM8" s="689">
        <v>0</v>
      </c>
      <c r="BN8" s="689">
        <v>0</v>
      </c>
      <c r="BO8" s="689">
        <v>0</v>
      </c>
      <c r="BP8" s="689">
        <v>54378</v>
      </c>
      <c r="BQ8" s="689">
        <v>0</v>
      </c>
      <c r="BR8" s="689">
        <v>0</v>
      </c>
      <c r="BS8" s="689">
        <v>0</v>
      </c>
      <c r="BT8" s="689">
        <v>0</v>
      </c>
      <c r="BU8" s="689">
        <v>0</v>
      </c>
      <c r="BV8" s="689">
        <v>0</v>
      </c>
      <c r="BW8" s="689">
        <v>0</v>
      </c>
      <c r="BX8" s="689">
        <v>0</v>
      </c>
      <c r="BY8" s="689">
        <v>0</v>
      </c>
      <c r="BZ8" s="689">
        <v>0</v>
      </c>
      <c r="CA8" s="689">
        <v>0</v>
      </c>
      <c r="CB8" s="689">
        <v>0</v>
      </c>
      <c r="CC8" s="689">
        <v>0</v>
      </c>
      <c r="CD8" s="689">
        <v>0</v>
      </c>
      <c r="CE8" s="689">
        <v>0</v>
      </c>
      <c r="CF8" s="689">
        <v>0</v>
      </c>
      <c r="CG8" s="689">
        <v>0</v>
      </c>
      <c r="CH8" s="689">
        <v>0</v>
      </c>
      <c r="CI8" s="689">
        <v>0</v>
      </c>
      <c r="CJ8" s="689">
        <v>54378</v>
      </c>
      <c r="CK8" s="689">
        <v>0</v>
      </c>
      <c r="CL8" s="689">
        <v>0</v>
      </c>
      <c r="CM8" s="689">
        <v>0</v>
      </c>
      <c r="CN8" s="689">
        <v>0</v>
      </c>
      <c r="CO8" s="689">
        <v>0</v>
      </c>
      <c r="CP8" s="689">
        <v>0</v>
      </c>
      <c r="CQ8" s="689">
        <v>0</v>
      </c>
      <c r="CR8" s="689">
        <v>0</v>
      </c>
      <c r="CS8" s="689">
        <v>0</v>
      </c>
      <c r="CT8" s="689">
        <v>0</v>
      </c>
      <c r="CU8" s="689">
        <v>0</v>
      </c>
      <c r="CV8" s="689">
        <v>0</v>
      </c>
      <c r="CW8" s="689">
        <v>0</v>
      </c>
      <c r="CX8" s="689">
        <v>0</v>
      </c>
      <c r="CY8" s="689">
        <v>0</v>
      </c>
      <c r="CZ8" s="953">
        <v>0</v>
      </c>
      <c r="DA8" s="954">
        <v>0</v>
      </c>
      <c r="DB8" s="954">
        <v>0</v>
      </c>
      <c r="DC8" s="954">
        <v>0</v>
      </c>
      <c r="DD8" s="954">
        <v>0</v>
      </c>
      <c r="DE8" s="954">
        <v>0</v>
      </c>
      <c r="DF8" s="954">
        <v>0</v>
      </c>
      <c r="DG8" s="954">
        <v>0</v>
      </c>
      <c r="DH8" s="954">
        <v>0</v>
      </c>
      <c r="DI8" s="954">
        <v>0</v>
      </c>
      <c r="DJ8" s="954">
        <v>0</v>
      </c>
      <c r="DK8" s="954">
        <v>0</v>
      </c>
      <c r="DL8" s="954">
        <v>0</v>
      </c>
      <c r="DM8" s="954">
        <v>0</v>
      </c>
      <c r="DN8" s="954">
        <v>0</v>
      </c>
      <c r="DO8" s="954">
        <v>0</v>
      </c>
      <c r="DP8" s="954">
        <v>0</v>
      </c>
      <c r="DQ8" s="954">
        <v>0</v>
      </c>
      <c r="DR8" s="954">
        <v>0</v>
      </c>
      <c r="DS8" s="954">
        <v>0</v>
      </c>
      <c r="DT8" s="954">
        <v>0</v>
      </c>
      <c r="DU8" s="954">
        <v>0</v>
      </c>
      <c r="DV8" s="954">
        <v>0</v>
      </c>
      <c r="DW8" s="955">
        <v>0</v>
      </c>
      <c r="DX8" s="934"/>
    </row>
    <row r="9" spans="2:128" x14ac:dyDescent="0.2">
      <c r="B9" s="960"/>
      <c r="C9" s="743"/>
      <c r="D9" s="961"/>
      <c r="E9" s="962"/>
      <c r="F9" s="961"/>
      <c r="G9" s="961"/>
      <c r="H9" s="961"/>
      <c r="I9" s="961"/>
      <c r="J9" s="961"/>
      <c r="K9" s="961"/>
      <c r="L9" s="961"/>
      <c r="M9" s="961"/>
      <c r="N9" s="961"/>
      <c r="O9" s="961"/>
      <c r="P9" s="961"/>
      <c r="Q9" s="961"/>
      <c r="R9" s="745"/>
      <c r="S9" s="961"/>
      <c r="T9" s="961"/>
      <c r="U9" s="699" t="s">
        <v>494</v>
      </c>
      <c r="V9" s="697" t="s">
        <v>123</v>
      </c>
      <c r="W9" s="698" t="s">
        <v>493</v>
      </c>
      <c r="X9" s="700">
        <v>0</v>
      </c>
      <c r="Y9" s="700">
        <v>0</v>
      </c>
      <c r="Z9" s="700">
        <v>0</v>
      </c>
      <c r="AA9" s="700">
        <v>0</v>
      </c>
      <c r="AB9" s="700">
        <v>0</v>
      </c>
      <c r="AC9" s="700">
        <v>0</v>
      </c>
      <c r="AD9" s="700">
        <v>0</v>
      </c>
      <c r="AE9" s="700">
        <v>0</v>
      </c>
      <c r="AF9" s="700">
        <v>0</v>
      </c>
      <c r="AG9" s="700">
        <v>0</v>
      </c>
      <c r="AH9" s="700">
        <v>0</v>
      </c>
      <c r="AI9" s="700">
        <v>0</v>
      </c>
      <c r="AJ9" s="700">
        <v>0</v>
      </c>
      <c r="AK9" s="700">
        <v>0</v>
      </c>
      <c r="AL9" s="700">
        <v>0</v>
      </c>
      <c r="AM9" s="700">
        <v>0</v>
      </c>
      <c r="AN9" s="700">
        <v>0</v>
      </c>
      <c r="AO9" s="700">
        <v>0</v>
      </c>
      <c r="AP9" s="700">
        <v>0</v>
      </c>
      <c r="AQ9" s="700">
        <v>0</v>
      </c>
      <c r="AR9" s="700">
        <v>0</v>
      </c>
      <c r="AS9" s="700">
        <v>0</v>
      </c>
      <c r="AT9" s="700">
        <v>0</v>
      </c>
      <c r="AU9" s="700">
        <v>0</v>
      </c>
      <c r="AV9" s="700">
        <v>0</v>
      </c>
      <c r="AW9" s="700">
        <v>0</v>
      </c>
      <c r="AX9" s="700">
        <v>0</v>
      </c>
      <c r="AY9" s="700">
        <v>0</v>
      </c>
      <c r="AZ9" s="700">
        <v>0</v>
      </c>
      <c r="BA9" s="700">
        <v>0</v>
      </c>
      <c r="BB9" s="700">
        <v>0</v>
      </c>
      <c r="BC9" s="700">
        <v>0</v>
      </c>
      <c r="BD9" s="700">
        <v>0</v>
      </c>
      <c r="BE9" s="700">
        <v>0</v>
      </c>
      <c r="BF9" s="700">
        <v>0</v>
      </c>
      <c r="BG9" s="700">
        <v>0</v>
      </c>
      <c r="BH9" s="700">
        <v>0</v>
      </c>
      <c r="BI9" s="700">
        <v>0</v>
      </c>
      <c r="BJ9" s="700">
        <v>0</v>
      </c>
      <c r="BK9" s="700">
        <v>0</v>
      </c>
      <c r="BL9" s="700">
        <v>0</v>
      </c>
      <c r="BM9" s="700">
        <v>0</v>
      </c>
      <c r="BN9" s="700">
        <v>0</v>
      </c>
      <c r="BO9" s="700">
        <v>0</v>
      </c>
      <c r="BP9" s="700">
        <v>0</v>
      </c>
      <c r="BQ9" s="700">
        <v>0</v>
      </c>
      <c r="BR9" s="700">
        <v>0</v>
      </c>
      <c r="BS9" s="700">
        <v>0</v>
      </c>
      <c r="BT9" s="700">
        <v>0</v>
      </c>
      <c r="BU9" s="700">
        <v>0</v>
      </c>
      <c r="BV9" s="700">
        <v>0</v>
      </c>
      <c r="BW9" s="700">
        <v>0</v>
      </c>
      <c r="BX9" s="700">
        <v>0</v>
      </c>
      <c r="BY9" s="700">
        <v>0</v>
      </c>
      <c r="BZ9" s="700">
        <v>0</v>
      </c>
      <c r="CA9" s="700">
        <v>0</v>
      </c>
      <c r="CB9" s="700">
        <v>0</v>
      </c>
      <c r="CC9" s="700">
        <v>0</v>
      </c>
      <c r="CD9" s="700">
        <v>0</v>
      </c>
      <c r="CE9" s="700">
        <v>0</v>
      </c>
      <c r="CF9" s="700">
        <v>0</v>
      </c>
      <c r="CG9" s="700">
        <v>0</v>
      </c>
      <c r="CH9" s="700">
        <v>0</v>
      </c>
      <c r="CI9" s="700">
        <v>0</v>
      </c>
      <c r="CJ9" s="700">
        <v>0</v>
      </c>
      <c r="CK9" s="700">
        <v>0</v>
      </c>
      <c r="CL9" s="700">
        <v>0</v>
      </c>
      <c r="CM9" s="700">
        <v>0</v>
      </c>
      <c r="CN9" s="700">
        <v>0</v>
      </c>
      <c r="CO9" s="700">
        <v>0</v>
      </c>
      <c r="CP9" s="700">
        <v>0</v>
      </c>
      <c r="CQ9" s="700">
        <v>0</v>
      </c>
      <c r="CR9" s="700">
        <v>0</v>
      </c>
      <c r="CS9" s="700">
        <v>0</v>
      </c>
      <c r="CT9" s="700">
        <v>0</v>
      </c>
      <c r="CU9" s="700">
        <v>0</v>
      </c>
      <c r="CV9" s="700">
        <v>0</v>
      </c>
      <c r="CW9" s="700">
        <v>0</v>
      </c>
      <c r="CX9" s="700">
        <v>0</v>
      </c>
      <c r="CY9" s="700">
        <v>0</v>
      </c>
      <c r="CZ9" s="953">
        <v>0</v>
      </c>
      <c r="DA9" s="954">
        <v>0</v>
      </c>
      <c r="DB9" s="954">
        <v>0</v>
      </c>
      <c r="DC9" s="954">
        <v>0</v>
      </c>
      <c r="DD9" s="954">
        <v>0</v>
      </c>
      <c r="DE9" s="954">
        <v>0</v>
      </c>
      <c r="DF9" s="954">
        <v>0</v>
      </c>
      <c r="DG9" s="954">
        <v>0</v>
      </c>
      <c r="DH9" s="954">
        <v>0</v>
      </c>
      <c r="DI9" s="954">
        <v>0</v>
      </c>
      <c r="DJ9" s="954">
        <v>0</v>
      </c>
      <c r="DK9" s="954">
        <v>0</v>
      </c>
      <c r="DL9" s="954">
        <v>0</v>
      </c>
      <c r="DM9" s="954">
        <v>0</v>
      </c>
      <c r="DN9" s="954">
        <v>0</v>
      </c>
      <c r="DO9" s="954">
        <v>0</v>
      </c>
      <c r="DP9" s="954">
        <v>0</v>
      </c>
      <c r="DQ9" s="954">
        <v>0</v>
      </c>
      <c r="DR9" s="954">
        <v>0</v>
      </c>
      <c r="DS9" s="954">
        <v>0</v>
      </c>
      <c r="DT9" s="954">
        <v>0</v>
      </c>
      <c r="DU9" s="954">
        <v>0</v>
      </c>
      <c r="DV9" s="954">
        <v>0</v>
      </c>
      <c r="DW9" s="955">
        <v>0</v>
      </c>
      <c r="DX9" s="934"/>
    </row>
    <row r="10" spans="2:128" x14ac:dyDescent="0.2">
      <c r="B10" s="960"/>
      <c r="C10" s="743"/>
      <c r="D10" s="961"/>
      <c r="E10" s="962"/>
      <c r="F10" s="961"/>
      <c r="G10" s="961"/>
      <c r="H10" s="961"/>
      <c r="I10" s="961"/>
      <c r="J10" s="961"/>
      <c r="K10" s="961"/>
      <c r="L10" s="961"/>
      <c r="M10" s="961"/>
      <c r="N10" s="961"/>
      <c r="O10" s="961"/>
      <c r="P10" s="961"/>
      <c r="Q10" s="961"/>
      <c r="R10" s="745"/>
      <c r="S10" s="961"/>
      <c r="T10" s="961"/>
      <c r="U10" s="699" t="s">
        <v>721</v>
      </c>
      <c r="V10" s="697" t="s">
        <v>123</v>
      </c>
      <c r="W10" s="698" t="s">
        <v>493</v>
      </c>
      <c r="X10" s="689">
        <f>'[2]Financing cost'!B65</f>
        <v>0</v>
      </c>
      <c r="Y10" s="689">
        <f>'[2]Financing cost'!C65</f>
        <v>0</v>
      </c>
      <c r="Z10" s="689">
        <f>'[2]Financing cost'!D65</f>
        <v>1833.7439999999999</v>
      </c>
      <c r="AA10" s="689">
        <f>'[2]Financing cost'!E65</f>
        <v>3667.4879999999998</v>
      </c>
      <c r="AB10" s="689">
        <f>'[2]Financing cost'!F65</f>
        <v>5501.232</v>
      </c>
      <c r="AC10" s="689">
        <f>'[2]Financing cost'!G65</f>
        <v>5501.232</v>
      </c>
      <c r="AD10" s="689">
        <f>'[2]Financing cost'!H65</f>
        <v>5501.232</v>
      </c>
      <c r="AE10" s="689">
        <f>'[2]Financing cost'!I65</f>
        <v>5501.232</v>
      </c>
      <c r="AF10" s="689">
        <f>'[2]Financing cost'!J65</f>
        <v>5501.232</v>
      </c>
      <c r="AG10" s="689">
        <f>'[2]Financing cost'!K65</f>
        <v>5501.232</v>
      </c>
      <c r="AH10" s="689">
        <f>'[2]Financing cost'!L65</f>
        <v>5501.232</v>
      </c>
      <c r="AI10" s="689">
        <f>'[2]Financing cost'!M65</f>
        <v>5501.232</v>
      </c>
      <c r="AJ10" s="689">
        <f>'[2]Financing cost'!N65</f>
        <v>5501.232</v>
      </c>
      <c r="AK10" s="689">
        <f>'[2]Financing cost'!O65</f>
        <v>5501.232</v>
      </c>
      <c r="AL10" s="689">
        <f>'[2]Financing cost'!P65</f>
        <v>5501.232</v>
      </c>
      <c r="AM10" s="689">
        <f>'[2]Financing cost'!Q65</f>
        <v>5501.232</v>
      </c>
      <c r="AN10" s="689">
        <f>'[2]Financing cost'!R65</f>
        <v>5501.232</v>
      </c>
      <c r="AO10" s="689">
        <f>'[2]Financing cost'!S65</f>
        <v>5501.232</v>
      </c>
      <c r="AP10" s="689">
        <f>'[2]Financing cost'!T65</f>
        <v>5501.232</v>
      </c>
      <c r="AQ10" s="689">
        <f>'[2]Financing cost'!U65</f>
        <v>5501.232</v>
      </c>
      <c r="AR10" s="689">
        <f>'[2]Financing cost'!V65</f>
        <v>5501.232</v>
      </c>
      <c r="AS10" s="689">
        <f>'[2]Financing cost'!W65</f>
        <v>5501.232</v>
      </c>
      <c r="AT10" s="689">
        <f>'[2]Financing cost'!X65</f>
        <v>5501.232</v>
      </c>
      <c r="AU10" s="689">
        <f>'[2]Financing cost'!Y65</f>
        <v>5501.232</v>
      </c>
      <c r="AV10" s="689">
        <f>'[2]Financing cost'!Z65</f>
        <v>5501.232</v>
      </c>
      <c r="AW10" s="689">
        <f>'[2]Financing cost'!AA65</f>
        <v>5501.232</v>
      </c>
      <c r="AX10" s="689">
        <f>'[2]Financing cost'!AB65</f>
        <v>5501.232</v>
      </c>
      <c r="AY10" s="689">
        <f>'[2]Financing cost'!AC65</f>
        <v>5501.232</v>
      </c>
      <c r="AZ10" s="689">
        <f>'[2]Financing cost'!AD65</f>
        <v>5501.232</v>
      </c>
      <c r="BA10" s="689">
        <f>'[2]Financing cost'!AE65</f>
        <v>5501.232</v>
      </c>
      <c r="BB10" s="689">
        <f>'[2]Financing cost'!AF65</f>
        <v>5501.232</v>
      </c>
      <c r="BC10" s="689">
        <f>'[2]Financing cost'!AG65</f>
        <v>5501.232</v>
      </c>
      <c r="BD10" s="689">
        <f>'[2]Financing cost'!AH65</f>
        <v>5501.232</v>
      </c>
      <c r="BE10" s="689">
        <f>'[2]Financing cost'!AI65</f>
        <v>5501.232</v>
      </c>
      <c r="BF10" s="689">
        <f>'[2]Financing cost'!AJ65</f>
        <v>5501.232</v>
      </c>
      <c r="BG10" s="689">
        <f>'[2]Financing cost'!AK65</f>
        <v>5501.232</v>
      </c>
      <c r="BH10" s="689">
        <f>'[2]Financing cost'!AL65</f>
        <v>5501.232</v>
      </c>
      <c r="BI10" s="689">
        <f>'[2]Financing cost'!AM65</f>
        <v>5501.232</v>
      </c>
      <c r="BJ10" s="689">
        <f>'[2]Financing cost'!AN65</f>
        <v>5501.232</v>
      </c>
      <c r="BK10" s="689">
        <f>'[2]Financing cost'!AO65</f>
        <v>5501.232</v>
      </c>
      <c r="BL10" s="689">
        <f>'[2]Financing cost'!AP65</f>
        <v>5501.232</v>
      </c>
      <c r="BM10" s="689">
        <f>'[2]Financing cost'!AQ65</f>
        <v>5501.232</v>
      </c>
      <c r="BN10" s="689">
        <f>'[2]Financing cost'!AR65</f>
        <v>5501.232</v>
      </c>
      <c r="BO10" s="689">
        <f>'[2]Financing cost'!AS65</f>
        <v>5501.232</v>
      </c>
      <c r="BP10" s="689">
        <f>'[2]Financing cost'!AT65</f>
        <v>5501.232</v>
      </c>
      <c r="BQ10" s="689">
        <f>'[2]Financing cost'!AU65</f>
        <v>5501.232</v>
      </c>
      <c r="BR10" s="689">
        <f>'[2]Financing cost'!AV65</f>
        <v>5501.232</v>
      </c>
      <c r="BS10" s="689">
        <f>'[2]Financing cost'!AW65</f>
        <v>5501.232</v>
      </c>
      <c r="BT10" s="689">
        <f>'[2]Financing cost'!AX65</f>
        <v>5501.232</v>
      </c>
      <c r="BU10" s="689">
        <f>'[2]Financing cost'!AY65</f>
        <v>5501.232</v>
      </c>
      <c r="BV10" s="689">
        <f>'[2]Financing cost'!AZ65</f>
        <v>5501.232</v>
      </c>
      <c r="BW10" s="689">
        <f>'[2]Financing cost'!BA65</f>
        <v>5501.232</v>
      </c>
      <c r="BX10" s="689">
        <f>'[2]Financing cost'!BB65</f>
        <v>5501.232</v>
      </c>
      <c r="BY10" s="689">
        <f>'[2]Financing cost'!BC65</f>
        <v>5501.232</v>
      </c>
      <c r="BZ10" s="689">
        <f>'[2]Financing cost'!BD65</f>
        <v>5501.232</v>
      </c>
      <c r="CA10" s="689">
        <f>'[2]Financing cost'!BE65</f>
        <v>5501.232</v>
      </c>
      <c r="CB10" s="689">
        <f>'[2]Financing cost'!BF65</f>
        <v>5501.232</v>
      </c>
      <c r="CC10" s="689">
        <f>'[2]Financing cost'!BG65</f>
        <v>5501.232</v>
      </c>
      <c r="CD10" s="689">
        <f>'[2]Financing cost'!BH65</f>
        <v>5501.232</v>
      </c>
      <c r="CE10" s="689">
        <f>'[2]Financing cost'!BI65</f>
        <v>5501.232</v>
      </c>
      <c r="CF10" s="689">
        <f>'[2]Financing cost'!BJ65</f>
        <v>5501.232</v>
      </c>
      <c r="CG10" s="689">
        <f>'[2]Financing cost'!BK65</f>
        <v>5501.232</v>
      </c>
      <c r="CH10" s="689">
        <f>'[2]Financing cost'!BL65</f>
        <v>5501.232</v>
      </c>
      <c r="CI10" s="689">
        <f>'[2]Financing cost'!BM65</f>
        <v>5501.232</v>
      </c>
      <c r="CJ10" s="689">
        <f>'[2]Financing cost'!BN65</f>
        <v>5501.232</v>
      </c>
      <c r="CK10" s="689">
        <f>'[2]Financing cost'!BO65</f>
        <v>5501.232</v>
      </c>
      <c r="CL10" s="689">
        <f>'[2]Financing cost'!BP65</f>
        <v>5501.232</v>
      </c>
      <c r="CM10" s="689">
        <f>'[2]Financing cost'!BQ65</f>
        <v>5501.232</v>
      </c>
      <c r="CN10" s="689">
        <f>'[2]Financing cost'!BR65</f>
        <v>5501.232</v>
      </c>
      <c r="CO10" s="689">
        <f>'[2]Financing cost'!BS65</f>
        <v>5501.232</v>
      </c>
      <c r="CP10" s="689">
        <f>'[2]Financing cost'!BT65</f>
        <v>5501.232</v>
      </c>
      <c r="CQ10" s="689">
        <f>'[2]Financing cost'!BU65</f>
        <v>5501.232</v>
      </c>
      <c r="CR10" s="689">
        <f>'[2]Financing cost'!BV65</f>
        <v>5501.232</v>
      </c>
      <c r="CS10" s="689">
        <f>'[2]Financing cost'!BW65</f>
        <v>5501.232</v>
      </c>
      <c r="CT10" s="689">
        <f>'[2]Financing cost'!BX65</f>
        <v>5501.232</v>
      </c>
      <c r="CU10" s="689">
        <f>'[2]Financing cost'!BY65</f>
        <v>5501.232</v>
      </c>
      <c r="CV10" s="689">
        <f>'[2]Financing cost'!BZ65</f>
        <v>5501.232</v>
      </c>
      <c r="CW10" s="689">
        <f>'[2]Financing cost'!CA65</f>
        <v>5501.232</v>
      </c>
      <c r="CX10" s="689">
        <f>'[2]Financing cost'!CB65</f>
        <v>5501.232</v>
      </c>
      <c r="CY10" s="689">
        <f>'[2]Financing cost'!CC65</f>
        <v>5501.232</v>
      </c>
      <c r="CZ10" s="953"/>
      <c r="DA10" s="954"/>
      <c r="DB10" s="954"/>
      <c r="DC10" s="954"/>
      <c r="DD10" s="954"/>
      <c r="DE10" s="954"/>
      <c r="DF10" s="954"/>
      <c r="DG10" s="954"/>
      <c r="DH10" s="954"/>
      <c r="DI10" s="954"/>
      <c r="DJ10" s="954"/>
      <c r="DK10" s="954"/>
      <c r="DL10" s="954"/>
      <c r="DM10" s="954"/>
      <c r="DN10" s="954"/>
      <c r="DO10" s="954"/>
      <c r="DP10" s="954"/>
      <c r="DQ10" s="954"/>
      <c r="DR10" s="954"/>
      <c r="DS10" s="954"/>
      <c r="DT10" s="954"/>
      <c r="DU10" s="954"/>
      <c r="DV10" s="954"/>
      <c r="DW10" s="955"/>
      <c r="DX10" s="934"/>
    </row>
    <row r="11" spans="2:128" x14ac:dyDescent="0.2">
      <c r="B11" s="960"/>
      <c r="C11" s="963"/>
      <c r="D11" s="885"/>
      <c r="E11" s="920"/>
      <c r="F11" s="885"/>
      <c r="G11" s="885"/>
      <c r="H11" s="885"/>
      <c r="I11" s="885"/>
      <c r="J11" s="885"/>
      <c r="K11" s="885"/>
      <c r="L11" s="885"/>
      <c r="M11" s="885"/>
      <c r="N11" s="885"/>
      <c r="O11" s="885"/>
      <c r="P11" s="885"/>
      <c r="Q11" s="885"/>
      <c r="R11" s="964"/>
      <c r="S11" s="885"/>
      <c r="T11" s="885"/>
      <c r="U11" s="699" t="s">
        <v>495</v>
      </c>
      <c r="V11" s="697" t="s">
        <v>123</v>
      </c>
      <c r="W11" s="701" t="s">
        <v>493</v>
      </c>
      <c r="X11" s="690">
        <v>0</v>
      </c>
      <c r="Y11" s="690">
        <v>0</v>
      </c>
      <c r="Z11" s="690">
        <v>0</v>
      </c>
      <c r="AA11" s="690">
        <v>0</v>
      </c>
      <c r="AB11" s="690">
        <v>0</v>
      </c>
      <c r="AC11" s="691">
        <v>1078.7480129299015</v>
      </c>
      <c r="AD11" s="691">
        <v>1078.7480129299015</v>
      </c>
      <c r="AE11" s="691">
        <v>1078.7480129299015</v>
      </c>
      <c r="AF11" s="691">
        <v>1078.7480129299015</v>
      </c>
      <c r="AG11" s="691">
        <v>1078.7480129299015</v>
      </c>
      <c r="AH11" s="691">
        <v>1078.7480129299015</v>
      </c>
      <c r="AI11" s="691">
        <v>1078.7480129299015</v>
      </c>
      <c r="AJ11" s="691">
        <v>1078.7480129299015</v>
      </c>
      <c r="AK11" s="691">
        <v>1078.7480129299015</v>
      </c>
      <c r="AL11" s="691">
        <v>1078.7480129299015</v>
      </c>
      <c r="AM11" s="691">
        <v>1078.7480129299015</v>
      </c>
      <c r="AN11" s="691">
        <v>1078.7480129299015</v>
      </c>
      <c r="AO11" s="691">
        <v>1078.7480129299015</v>
      </c>
      <c r="AP11" s="691">
        <v>1078.7480129299015</v>
      </c>
      <c r="AQ11" s="691">
        <v>1078.7480129299015</v>
      </c>
      <c r="AR11" s="691">
        <v>1078.7480129299015</v>
      </c>
      <c r="AS11" s="691">
        <v>1078.7480129299015</v>
      </c>
      <c r="AT11" s="691">
        <v>1078.7480129299015</v>
      </c>
      <c r="AU11" s="691">
        <v>1078.7480129299015</v>
      </c>
      <c r="AV11" s="691">
        <v>1078.7480129299015</v>
      </c>
      <c r="AW11" s="691">
        <v>1078.7480129299015</v>
      </c>
      <c r="AX11" s="691">
        <v>1078.7480129299015</v>
      </c>
      <c r="AY11" s="691">
        <v>1078.7480129299015</v>
      </c>
      <c r="AZ11" s="691">
        <v>1078.7480129299015</v>
      </c>
      <c r="BA11" s="691">
        <v>1078.7480129299015</v>
      </c>
      <c r="BB11" s="691">
        <v>1078.7480129299015</v>
      </c>
      <c r="BC11" s="691">
        <v>1078.7480129299015</v>
      </c>
      <c r="BD11" s="691">
        <v>1078.7480129299015</v>
      </c>
      <c r="BE11" s="691">
        <v>1078.7480129299015</v>
      </c>
      <c r="BF11" s="691">
        <v>1078.7480129299015</v>
      </c>
      <c r="BG11" s="691">
        <v>1078.7480129299015</v>
      </c>
      <c r="BH11" s="691">
        <v>1078.7480129299015</v>
      </c>
      <c r="BI11" s="691">
        <v>1078.7480129299015</v>
      </c>
      <c r="BJ11" s="691">
        <v>1078.7480129299015</v>
      </c>
      <c r="BK11" s="691">
        <v>1078.7480129299015</v>
      </c>
      <c r="BL11" s="691">
        <v>1078.7480129299015</v>
      </c>
      <c r="BM11" s="691">
        <v>1078.7480129299015</v>
      </c>
      <c r="BN11" s="691">
        <v>1078.7480129299015</v>
      </c>
      <c r="BO11" s="691">
        <v>1078.7480129299015</v>
      </c>
      <c r="BP11" s="691">
        <v>1078.7480129299015</v>
      </c>
      <c r="BQ11" s="691">
        <v>1078.7480129299015</v>
      </c>
      <c r="BR11" s="691">
        <v>1078.7480129299015</v>
      </c>
      <c r="BS11" s="691">
        <v>1078.7480129299015</v>
      </c>
      <c r="BT11" s="691">
        <v>1078.7480129299015</v>
      </c>
      <c r="BU11" s="691">
        <v>1078.7480129299015</v>
      </c>
      <c r="BV11" s="691">
        <v>1078.7480129299015</v>
      </c>
      <c r="BW11" s="691">
        <v>1078.7480129299015</v>
      </c>
      <c r="BX11" s="691">
        <v>1078.7480129299015</v>
      </c>
      <c r="BY11" s="691">
        <v>1078.7480129299015</v>
      </c>
      <c r="BZ11" s="691">
        <v>1078.7480129299015</v>
      </c>
      <c r="CA11" s="691">
        <v>1078.7480129299015</v>
      </c>
      <c r="CB11" s="691">
        <v>1078.7480129299015</v>
      </c>
      <c r="CC11" s="691">
        <v>1078.7480129299015</v>
      </c>
      <c r="CD11" s="691">
        <v>1078.7480129299015</v>
      </c>
      <c r="CE11" s="691">
        <v>1078.7480129299015</v>
      </c>
      <c r="CF11" s="691">
        <v>1078.7480129299015</v>
      </c>
      <c r="CG11" s="691">
        <v>1078.7480129299015</v>
      </c>
      <c r="CH11" s="691">
        <v>1078.7480129299015</v>
      </c>
      <c r="CI11" s="691">
        <v>1078.7480129299015</v>
      </c>
      <c r="CJ11" s="691">
        <v>1078.7480129299015</v>
      </c>
      <c r="CK11" s="691">
        <v>1078.7480129299015</v>
      </c>
      <c r="CL11" s="691">
        <v>1078.7480129299015</v>
      </c>
      <c r="CM11" s="691">
        <v>1078.7480129299015</v>
      </c>
      <c r="CN11" s="691">
        <v>1078.7480129299015</v>
      </c>
      <c r="CO11" s="691">
        <v>1078.7480129299015</v>
      </c>
      <c r="CP11" s="691">
        <v>1078.7480129299015</v>
      </c>
      <c r="CQ11" s="691">
        <v>1078.7480129299015</v>
      </c>
      <c r="CR11" s="691">
        <v>1078.7480129299015</v>
      </c>
      <c r="CS11" s="691">
        <v>1078.7480129299015</v>
      </c>
      <c r="CT11" s="691">
        <v>1078.7480129299015</v>
      </c>
      <c r="CU11" s="691">
        <v>1078.7480129299015</v>
      </c>
      <c r="CV11" s="691">
        <v>1078.7480129299015</v>
      </c>
      <c r="CW11" s="691">
        <v>1078.7480129299015</v>
      </c>
      <c r="CX11" s="691">
        <v>1078.7480129299015</v>
      </c>
      <c r="CY11" s="691">
        <v>1078.7480129299015</v>
      </c>
      <c r="CZ11" s="953">
        <v>0</v>
      </c>
      <c r="DA11" s="954">
        <v>0</v>
      </c>
      <c r="DB11" s="954">
        <v>0</v>
      </c>
      <c r="DC11" s="954">
        <v>0</v>
      </c>
      <c r="DD11" s="954">
        <v>0</v>
      </c>
      <c r="DE11" s="954">
        <v>0</v>
      </c>
      <c r="DF11" s="954">
        <v>0</v>
      </c>
      <c r="DG11" s="954">
        <v>0</v>
      </c>
      <c r="DH11" s="954">
        <v>0</v>
      </c>
      <c r="DI11" s="954">
        <v>0</v>
      </c>
      <c r="DJ11" s="954">
        <v>0</v>
      </c>
      <c r="DK11" s="954">
        <v>0</v>
      </c>
      <c r="DL11" s="954">
        <v>0</v>
      </c>
      <c r="DM11" s="954">
        <v>0</v>
      </c>
      <c r="DN11" s="954">
        <v>0</v>
      </c>
      <c r="DO11" s="954">
        <v>0</v>
      </c>
      <c r="DP11" s="954">
        <v>0</v>
      </c>
      <c r="DQ11" s="954">
        <v>0</v>
      </c>
      <c r="DR11" s="954">
        <v>0</v>
      </c>
      <c r="DS11" s="954">
        <v>0</v>
      </c>
      <c r="DT11" s="954">
        <v>0</v>
      </c>
      <c r="DU11" s="954">
        <v>0</v>
      </c>
      <c r="DV11" s="954">
        <v>0</v>
      </c>
      <c r="DW11" s="955">
        <v>0</v>
      </c>
      <c r="DX11" s="934"/>
    </row>
    <row r="12" spans="2:128" x14ac:dyDescent="0.2">
      <c r="B12" s="965"/>
      <c r="C12" s="966"/>
      <c r="D12" s="885"/>
      <c r="E12" s="920"/>
      <c r="F12" s="885"/>
      <c r="G12" s="885"/>
      <c r="H12" s="885"/>
      <c r="I12" s="885"/>
      <c r="J12" s="885"/>
      <c r="K12" s="885"/>
      <c r="L12" s="885"/>
      <c r="M12" s="885"/>
      <c r="N12" s="885"/>
      <c r="O12" s="885"/>
      <c r="P12" s="885"/>
      <c r="Q12" s="885"/>
      <c r="R12" s="964"/>
      <c r="S12" s="885"/>
      <c r="T12" s="885"/>
      <c r="U12" s="699" t="s">
        <v>496</v>
      </c>
      <c r="V12" s="697" t="s">
        <v>123</v>
      </c>
      <c r="W12" s="701" t="s">
        <v>493</v>
      </c>
      <c r="X12" s="700">
        <v>0</v>
      </c>
      <c r="Y12" s="690">
        <v>0</v>
      </c>
      <c r="Z12" s="690">
        <v>0</v>
      </c>
      <c r="AA12" s="690">
        <v>0</v>
      </c>
      <c r="AB12" s="690">
        <v>0</v>
      </c>
      <c r="AC12" s="691">
        <v>6858.7895523719126</v>
      </c>
      <c r="AD12" s="691">
        <v>6858.7895523719126</v>
      </c>
      <c r="AE12" s="691">
        <v>6858.7895523719126</v>
      </c>
      <c r="AF12" s="691">
        <v>6858.7895523719126</v>
      </c>
      <c r="AG12" s="691">
        <v>6858.7895523719126</v>
      </c>
      <c r="AH12" s="691">
        <v>6858.7895523719126</v>
      </c>
      <c r="AI12" s="691">
        <v>6858.7895523719126</v>
      </c>
      <c r="AJ12" s="691">
        <v>6858.7895523719126</v>
      </c>
      <c r="AK12" s="691">
        <v>6858.7895523719126</v>
      </c>
      <c r="AL12" s="691">
        <v>6858.7895523719126</v>
      </c>
      <c r="AM12" s="691">
        <v>6858.7895523719126</v>
      </c>
      <c r="AN12" s="691">
        <v>6858.7895523719126</v>
      </c>
      <c r="AO12" s="691">
        <v>6858.7895523719126</v>
      </c>
      <c r="AP12" s="691">
        <v>6858.7895523719126</v>
      </c>
      <c r="AQ12" s="691">
        <v>6858.7895523719126</v>
      </c>
      <c r="AR12" s="691">
        <v>6858.7895523719126</v>
      </c>
      <c r="AS12" s="691">
        <v>6858.7895523719126</v>
      </c>
      <c r="AT12" s="691">
        <v>6858.7895523719126</v>
      </c>
      <c r="AU12" s="691">
        <v>6858.7895523719126</v>
      </c>
      <c r="AV12" s="691">
        <v>6858.7895523719126</v>
      </c>
      <c r="AW12" s="691">
        <v>6858.7895523719126</v>
      </c>
      <c r="AX12" s="691">
        <v>6858.7895523719126</v>
      </c>
      <c r="AY12" s="691">
        <v>6858.7895523719126</v>
      </c>
      <c r="AZ12" s="691">
        <v>6858.7895523719126</v>
      </c>
      <c r="BA12" s="691">
        <v>6858.7895523719126</v>
      </c>
      <c r="BB12" s="691">
        <v>6858.7895523719126</v>
      </c>
      <c r="BC12" s="691">
        <v>6858.7895523719126</v>
      </c>
      <c r="BD12" s="691">
        <v>6858.7895523719126</v>
      </c>
      <c r="BE12" s="691">
        <v>6858.7895523719126</v>
      </c>
      <c r="BF12" s="691">
        <v>6858.7895523719126</v>
      </c>
      <c r="BG12" s="691">
        <v>6858.7895523719126</v>
      </c>
      <c r="BH12" s="691">
        <v>6858.7895523719126</v>
      </c>
      <c r="BI12" s="691">
        <v>6858.7895523719126</v>
      </c>
      <c r="BJ12" s="691">
        <v>6858.7895523719126</v>
      </c>
      <c r="BK12" s="691">
        <v>6858.7895523719126</v>
      </c>
      <c r="BL12" s="691">
        <v>6858.7895523719126</v>
      </c>
      <c r="BM12" s="691">
        <v>6858.7895523719126</v>
      </c>
      <c r="BN12" s="691">
        <v>6858.7895523719126</v>
      </c>
      <c r="BO12" s="691">
        <v>6858.7895523719126</v>
      </c>
      <c r="BP12" s="691">
        <v>6858.7895523719126</v>
      </c>
      <c r="BQ12" s="691">
        <v>6858.7895523719126</v>
      </c>
      <c r="BR12" s="691">
        <v>6858.7895523719126</v>
      </c>
      <c r="BS12" s="691">
        <v>6858.7895523719126</v>
      </c>
      <c r="BT12" s="691">
        <v>6858.7895523719126</v>
      </c>
      <c r="BU12" s="691">
        <v>6858.7895523719126</v>
      </c>
      <c r="BV12" s="691">
        <v>6858.7895523719126</v>
      </c>
      <c r="BW12" s="691">
        <v>6858.7895523719126</v>
      </c>
      <c r="BX12" s="691">
        <v>6858.7895523719126</v>
      </c>
      <c r="BY12" s="691">
        <v>6858.7895523719126</v>
      </c>
      <c r="BZ12" s="691">
        <v>6858.7895523719126</v>
      </c>
      <c r="CA12" s="691">
        <v>6858.7895523719126</v>
      </c>
      <c r="CB12" s="691">
        <v>6858.7895523719126</v>
      </c>
      <c r="CC12" s="691">
        <v>6858.7895523719126</v>
      </c>
      <c r="CD12" s="691">
        <v>6858.7895523719126</v>
      </c>
      <c r="CE12" s="691">
        <v>6858.7895523719126</v>
      </c>
      <c r="CF12" s="691">
        <v>6858.7895523719126</v>
      </c>
      <c r="CG12" s="691">
        <v>6858.7895523719126</v>
      </c>
      <c r="CH12" s="691">
        <v>6858.7895523719126</v>
      </c>
      <c r="CI12" s="691">
        <v>6858.7895523719126</v>
      </c>
      <c r="CJ12" s="691">
        <v>6858.7895523719126</v>
      </c>
      <c r="CK12" s="691">
        <v>6858.7895523719126</v>
      </c>
      <c r="CL12" s="691">
        <v>6858.7895523719126</v>
      </c>
      <c r="CM12" s="691">
        <v>6858.7895523719126</v>
      </c>
      <c r="CN12" s="691">
        <v>6858.7895523719126</v>
      </c>
      <c r="CO12" s="691">
        <v>6858.7895523719126</v>
      </c>
      <c r="CP12" s="691">
        <v>6858.7895523719126</v>
      </c>
      <c r="CQ12" s="691">
        <v>6858.7895523719126</v>
      </c>
      <c r="CR12" s="691">
        <v>6858.7895523719126</v>
      </c>
      <c r="CS12" s="691">
        <v>6858.7895523719126</v>
      </c>
      <c r="CT12" s="691">
        <v>6858.7895523719126</v>
      </c>
      <c r="CU12" s="691">
        <v>6858.7895523719126</v>
      </c>
      <c r="CV12" s="691">
        <v>6858.7895523719126</v>
      </c>
      <c r="CW12" s="691">
        <v>6858.7895523719126</v>
      </c>
      <c r="CX12" s="691">
        <v>6858.7895523719126</v>
      </c>
      <c r="CY12" s="691">
        <v>6858.7895523719126</v>
      </c>
      <c r="CZ12" s="953">
        <v>0</v>
      </c>
      <c r="DA12" s="954">
        <v>0</v>
      </c>
      <c r="DB12" s="954">
        <v>0</v>
      </c>
      <c r="DC12" s="954">
        <v>0</v>
      </c>
      <c r="DD12" s="954">
        <v>0</v>
      </c>
      <c r="DE12" s="954">
        <v>0</v>
      </c>
      <c r="DF12" s="954">
        <v>0</v>
      </c>
      <c r="DG12" s="954">
        <v>0</v>
      </c>
      <c r="DH12" s="954">
        <v>0</v>
      </c>
      <c r="DI12" s="954">
        <v>0</v>
      </c>
      <c r="DJ12" s="954">
        <v>0</v>
      </c>
      <c r="DK12" s="954">
        <v>0</v>
      </c>
      <c r="DL12" s="954">
        <v>0</v>
      </c>
      <c r="DM12" s="954">
        <v>0</v>
      </c>
      <c r="DN12" s="954">
        <v>0</v>
      </c>
      <c r="DO12" s="954">
        <v>0</v>
      </c>
      <c r="DP12" s="954">
        <v>0</v>
      </c>
      <c r="DQ12" s="954">
        <v>0</v>
      </c>
      <c r="DR12" s="954">
        <v>0</v>
      </c>
      <c r="DS12" s="954">
        <v>0</v>
      </c>
      <c r="DT12" s="954">
        <v>0</v>
      </c>
      <c r="DU12" s="954">
        <v>0</v>
      </c>
      <c r="DV12" s="954">
        <v>0</v>
      </c>
      <c r="DW12" s="955">
        <v>0</v>
      </c>
      <c r="DX12" s="934"/>
    </row>
    <row r="13" spans="2:128" x14ac:dyDescent="0.2">
      <c r="B13" s="965"/>
      <c r="C13" s="966"/>
      <c r="D13" s="885"/>
      <c r="E13" s="920"/>
      <c r="F13" s="885"/>
      <c r="G13" s="885"/>
      <c r="H13" s="885"/>
      <c r="I13" s="885"/>
      <c r="J13" s="885"/>
      <c r="K13" s="885"/>
      <c r="L13" s="885"/>
      <c r="M13" s="885"/>
      <c r="N13" s="885"/>
      <c r="O13" s="885"/>
      <c r="P13" s="885"/>
      <c r="Q13" s="885"/>
      <c r="R13" s="964"/>
      <c r="S13" s="885"/>
      <c r="T13" s="885"/>
      <c r="U13" s="702" t="s">
        <v>497</v>
      </c>
      <c r="V13" s="703" t="s">
        <v>123</v>
      </c>
      <c r="W13" s="701" t="s">
        <v>493</v>
      </c>
      <c r="X13" s="700">
        <v>0</v>
      </c>
      <c r="Y13" s="700">
        <v>0</v>
      </c>
      <c r="Z13" s="700">
        <v>0</v>
      </c>
      <c r="AA13" s="700">
        <v>0</v>
      </c>
      <c r="AB13" s="700">
        <v>0</v>
      </c>
      <c r="AC13" s="700">
        <v>0</v>
      </c>
      <c r="AD13" s="700">
        <v>0</v>
      </c>
      <c r="AE13" s="700">
        <v>0</v>
      </c>
      <c r="AF13" s="700">
        <v>0</v>
      </c>
      <c r="AG13" s="700">
        <v>0</v>
      </c>
      <c r="AH13" s="700">
        <v>0</v>
      </c>
      <c r="AI13" s="700">
        <v>0</v>
      </c>
      <c r="AJ13" s="700">
        <v>0</v>
      </c>
      <c r="AK13" s="700">
        <v>0</v>
      </c>
      <c r="AL13" s="700">
        <v>0</v>
      </c>
      <c r="AM13" s="700">
        <v>0</v>
      </c>
      <c r="AN13" s="700">
        <v>0</v>
      </c>
      <c r="AO13" s="700">
        <v>0</v>
      </c>
      <c r="AP13" s="700">
        <v>0</v>
      </c>
      <c r="AQ13" s="700">
        <v>0</v>
      </c>
      <c r="AR13" s="700">
        <v>0</v>
      </c>
      <c r="AS13" s="700">
        <v>0</v>
      </c>
      <c r="AT13" s="700">
        <v>0</v>
      </c>
      <c r="AU13" s="700">
        <v>0</v>
      </c>
      <c r="AV13" s="700">
        <v>0</v>
      </c>
      <c r="AW13" s="700">
        <v>0</v>
      </c>
      <c r="AX13" s="700">
        <v>0</v>
      </c>
      <c r="AY13" s="700">
        <v>0</v>
      </c>
      <c r="AZ13" s="700">
        <v>0</v>
      </c>
      <c r="BA13" s="700">
        <v>0</v>
      </c>
      <c r="BB13" s="700">
        <v>0</v>
      </c>
      <c r="BC13" s="700">
        <v>0</v>
      </c>
      <c r="BD13" s="700">
        <v>0</v>
      </c>
      <c r="BE13" s="700">
        <v>0</v>
      </c>
      <c r="BF13" s="700">
        <v>0</v>
      </c>
      <c r="BG13" s="700">
        <v>0</v>
      </c>
      <c r="BH13" s="700">
        <v>0</v>
      </c>
      <c r="BI13" s="700">
        <v>0</v>
      </c>
      <c r="BJ13" s="700">
        <v>0</v>
      </c>
      <c r="BK13" s="700">
        <v>0</v>
      </c>
      <c r="BL13" s="700">
        <v>0</v>
      </c>
      <c r="BM13" s="700">
        <v>0</v>
      </c>
      <c r="BN13" s="700">
        <v>0</v>
      </c>
      <c r="BO13" s="700">
        <v>0</v>
      </c>
      <c r="BP13" s="700">
        <v>0</v>
      </c>
      <c r="BQ13" s="700">
        <v>0</v>
      </c>
      <c r="BR13" s="700">
        <v>0</v>
      </c>
      <c r="BS13" s="700">
        <v>0</v>
      </c>
      <c r="BT13" s="700">
        <v>0</v>
      </c>
      <c r="BU13" s="700">
        <v>0</v>
      </c>
      <c r="BV13" s="700">
        <v>0</v>
      </c>
      <c r="BW13" s="700">
        <v>0</v>
      </c>
      <c r="BX13" s="700">
        <v>0</v>
      </c>
      <c r="BY13" s="700">
        <v>0</v>
      </c>
      <c r="BZ13" s="700">
        <v>0</v>
      </c>
      <c r="CA13" s="700">
        <v>0</v>
      </c>
      <c r="CB13" s="700">
        <v>0</v>
      </c>
      <c r="CC13" s="700">
        <v>0</v>
      </c>
      <c r="CD13" s="700">
        <v>0</v>
      </c>
      <c r="CE13" s="700">
        <v>0</v>
      </c>
      <c r="CF13" s="700">
        <v>0</v>
      </c>
      <c r="CG13" s="700">
        <v>0</v>
      </c>
      <c r="CH13" s="700">
        <v>0</v>
      </c>
      <c r="CI13" s="700">
        <v>0</v>
      </c>
      <c r="CJ13" s="700">
        <v>0</v>
      </c>
      <c r="CK13" s="700">
        <v>0</v>
      </c>
      <c r="CL13" s="700">
        <v>0</v>
      </c>
      <c r="CM13" s="700">
        <v>0</v>
      </c>
      <c r="CN13" s="700">
        <v>0</v>
      </c>
      <c r="CO13" s="700">
        <v>0</v>
      </c>
      <c r="CP13" s="700">
        <v>0</v>
      </c>
      <c r="CQ13" s="700">
        <v>0</v>
      </c>
      <c r="CR13" s="700">
        <v>0</v>
      </c>
      <c r="CS13" s="700">
        <v>0</v>
      </c>
      <c r="CT13" s="700">
        <v>0</v>
      </c>
      <c r="CU13" s="700">
        <v>0</v>
      </c>
      <c r="CV13" s="700">
        <v>0</v>
      </c>
      <c r="CW13" s="700">
        <v>0</v>
      </c>
      <c r="CX13" s="700">
        <v>0</v>
      </c>
      <c r="CY13" s="700">
        <v>0</v>
      </c>
      <c r="CZ13" s="953">
        <v>0</v>
      </c>
      <c r="DA13" s="954">
        <v>0</v>
      </c>
      <c r="DB13" s="954">
        <v>0</v>
      </c>
      <c r="DC13" s="954">
        <v>0</v>
      </c>
      <c r="DD13" s="954">
        <v>0</v>
      </c>
      <c r="DE13" s="954">
        <v>0</v>
      </c>
      <c r="DF13" s="954">
        <v>0</v>
      </c>
      <c r="DG13" s="954">
        <v>0</v>
      </c>
      <c r="DH13" s="954">
        <v>0</v>
      </c>
      <c r="DI13" s="954">
        <v>0</v>
      </c>
      <c r="DJ13" s="954">
        <v>0</v>
      </c>
      <c r="DK13" s="954">
        <v>0</v>
      </c>
      <c r="DL13" s="954">
        <v>0</v>
      </c>
      <c r="DM13" s="954">
        <v>0</v>
      </c>
      <c r="DN13" s="954">
        <v>0</v>
      </c>
      <c r="DO13" s="954">
        <v>0</v>
      </c>
      <c r="DP13" s="954">
        <v>0</v>
      </c>
      <c r="DQ13" s="954">
        <v>0</v>
      </c>
      <c r="DR13" s="954">
        <v>0</v>
      </c>
      <c r="DS13" s="954">
        <v>0</v>
      </c>
      <c r="DT13" s="954">
        <v>0</v>
      </c>
      <c r="DU13" s="954">
        <v>0</v>
      </c>
      <c r="DV13" s="954">
        <v>0</v>
      </c>
      <c r="DW13" s="955">
        <v>0</v>
      </c>
      <c r="DX13" s="934"/>
    </row>
    <row r="14" spans="2:128" x14ac:dyDescent="0.2">
      <c r="B14" s="965"/>
      <c r="C14" s="966"/>
      <c r="D14" s="885"/>
      <c r="E14" s="920"/>
      <c r="F14" s="885"/>
      <c r="G14" s="885"/>
      <c r="H14" s="885"/>
      <c r="I14" s="885"/>
      <c r="J14" s="885"/>
      <c r="K14" s="885"/>
      <c r="L14" s="885"/>
      <c r="M14" s="885"/>
      <c r="N14" s="885"/>
      <c r="O14" s="885"/>
      <c r="P14" s="885"/>
      <c r="Q14" s="885"/>
      <c r="R14" s="964"/>
      <c r="S14" s="885"/>
      <c r="T14" s="885"/>
      <c r="U14" s="699" t="s">
        <v>498</v>
      </c>
      <c r="V14" s="697" t="s">
        <v>123</v>
      </c>
      <c r="W14" s="701" t="s">
        <v>493</v>
      </c>
      <c r="X14" s="689">
        <f>'[2]Social &amp; Env'!L49</f>
        <v>0</v>
      </c>
      <c r="Y14" s="689">
        <f>'[2]Social &amp; Env'!M49</f>
        <v>0</v>
      </c>
      <c r="Z14" s="689">
        <f>'[2]Social &amp; Env'!N49</f>
        <v>47.718536153400784</v>
      </c>
      <c r="AA14" s="689">
        <f>'[2]Social &amp; Env'!O49</f>
        <v>47.718536153400784</v>
      </c>
      <c r="AB14" s="689">
        <f>'[2]Social &amp; Env'!P49</f>
        <v>47.718536153400784</v>
      </c>
      <c r="AC14" s="689">
        <f>'[2]Social &amp; Env'!Q49</f>
        <v>0</v>
      </c>
      <c r="AD14" s="689">
        <f>'[2]Social &amp; Env'!R49</f>
        <v>0</v>
      </c>
      <c r="AE14" s="689">
        <f>'[2]Social &amp; Env'!S49</f>
        <v>0</v>
      </c>
      <c r="AF14" s="689">
        <f>'[2]Social &amp; Env'!T49</f>
        <v>0</v>
      </c>
      <c r="AG14" s="689">
        <f>'[2]Social &amp; Env'!U49</f>
        <v>0</v>
      </c>
      <c r="AH14" s="689">
        <f>'[2]Social &amp; Env'!V49</f>
        <v>0</v>
      </c>
      <c r="AI14" s="689">
        <f>'[2]Social &amp; Env'!W49</f>
        <v>0</v>
      </c>
      <c r="AJ14" s="689">
        <f>'[2]Social &amp; Env'!X49</f>
        <v>0</v>
      </c>
      <c r="AK14" s="689">
        <f>'[2]Social &amp; Env'!Y49</f>
        <v>0</v>
      </c>
      <c r="AL14" s="689">
        <f>'[2]Social &amp; Env'!Z49</f>
        <v>0</v>
      </c>
      <c r="AM14" s="689">
        <f>'[2]Social &amp; Env'!AA49</f>
        <v>0</v>
      </c>
      <c r="AN14" s="689">
        <f>'[2]Social &amp; Env'!AB49</f>
        <v>0</v>
      </c>
      <c r="AO14" s="689">
        <f>'[2]Social &amp; Env'!AC49</f>
        <v>0</v>
      </c>
      <c r="AP14" s="689">
        <f>'[2]Social &amp; Env'!AD49</f>
        <v>0</v>
      </c>
      <c r="AQ14" s="689">
        <f>'[2]Social &amp; Env'!AE49</f>
        <v>0</v>
      </c>
      <c r="AR14" s="689">
        <f>'[2]Social &amp; Env'!AF49</f>
        <v>0</v>
      </c>
      <c r="AS14" s="689">
        <f>'[2]Social &amp; Env'!AG49</f>
        <v>0</v>
      </c>
      <c r="AT14" s="689">
        <f>'[2]Social &amp; Env'!AH49</f>
        <v>0</v>
      </c>
      <c r="AU14" s="689">
        <f>'[2]Social &amp; Env'!AI49</f>
        <v>0</v>
      </c>
      <c r="AV14" s="689">
        <f>'[2]Social &amp; Env'!AJ49</f>
        <v>0</v>
      </c>
      <c r="AW14" s="689">
        <f>'[2]Social &amp; Env'!AK49</f>
        <v>0</v>
      </c>
      <c r="AX14" s="689">
        <f>'[2]Social &amp; Env'!AL49</f>
        <v>0</v>
      </c>
      <c r="AY14" s="689">
        <f>'[2]Social &amp; Env'!AM49</f>
        <v>0</v>
      </c>
      <c r="AZ14" s="689">
        <f>'[2]Social &amp; Env'!AN49</f>
        <v>0</v>
      </c>
      <c r="BA14" s="689">
        <f>'[2]Social &amp; Env'!AO49</f>
        <v>0</v>
      </c>
      <c r="BB14" s="689">
        <f>'[2]Social &amp; Env'!AP49</f>
        <v>0</v>
      </c>
      <c r="BC14" s="689">
        <f>'[2]Social &amp; Env'!AQ49</f>
        <v>0</v>
      </c>
      <c r="BD14" s="689">
        <f>'[2]Social &amp; Env'!AR49</f>
        <v>0</v>
      </c>
      <c r="BE14" s="689">
        <f>'[2]Social &amp; Env'!AS49</f>
        <v>0</v>
      </c>
      <c r="BF14" s="689">
        <f>'[2]Social &amp; Env'!AT49</f>
        <v>0</v>
      </c>
      <c r="BG14" s="689">
        <f>'[2]Social &amp; Env'!AU49</f>
        <v>0</v>
      </c>
      <c r="BH14" s="689">
        <f>'[2]Social &amp; Env'!AV49</f>
        <v>0</v>
      </c>
      <c r="BI14" s="689">
        <f>'[2]Social &amp; Env'!AW49</f>
        <v>0</v>
      </c>
      <c r="BJ14" s="689">
        <f>'[2]Social &amp; Env'!AX49</f>
        <v>0</v>
      </c>
      <c r="BK14" s="689">
        <f>'[2]Social &amp; Env'!AY49</f>
        <v>0</v>
      </c>
      <c r="BL14" s="689">
        <f>'[2]Social &amp; Env'!AZ49</f>
        <v>0</v>
      </c>
      <c r="BM14" s="689">
        <f>'[2]Social &amp; Env'!BA49</f>
        <v>0</v>
      </c>
      <c r="BN14" s="689">
        <f>'[2]Social &amp; Env'!BB49</f>
        <v>0</v>
      </c>
      <c r="BO14" s="689">
        <f>'[2]Social &amp; Env'!BC49</f>
        <v>0</v>
      </c>
      <c r="BP14" s="689">
        <f>'[2]Social &amp; Env'!BD49</f>
        <v>0</v>
      </c>
      <c r="BQ14" s="689">
        <f>'[2]Social &amp; Env'!BE49</f>
        <v>0</v>
      </c>
      <c r="BR14" s="689">
        <f>'[2]Social &amp; Env'!BF49</f>
        <v>0</v>
      </c>
      <c r="BS14" s="689">
        <f>'[2]Social &amp; Env'!BG49</f>
        <v>0</v>
      </c>
      <c r="BT14" s="689">
        <f>'[2]Social &amp; Env'!BH49</f>
        <v>0</v>
      </c>
      <c r="BU14" s="689">
        <f>'[2]Social &amp; Env'!BI49</f>
        <v>0</v>
      </c>
      <c r="BV14" s="689">
        <f>'[2]Social &amp; Env'!BJ49</f>
        <v>0</v>
      </c>
      <c r="BW14" s="689">
        <f>'[2]Social &amp; Env'!BK49</f>
        <v>0</v>
      </c>
      <c r="BX14" s="689">
        <f>'[2]Social &amp; Env'!BL49</f>
        <v>0</v>
      </c>
      <c r="BY14" s="689">
        <f>'[2]Social &amp; Env'!BM49</f>
        <v>0</v>
      </c>
      <c r="BZ14" s="689">
        <f>'[2]Social &amp; Env'!BN49</f>
        <v>0</v>
      </c>
      <c r="CA14" s="689">
        <f>'[2]Social &amp; Env'!BO49</f>
        <v>0</v>
      </c>
      <c r="CB14" s="689">
        <f>'[2]Social &amp; Env'!BP49</f>
        <v>0</v>
      </c>
      <c r="CC14" s="689">
        <f>'[2]Social &amp; Env'!BQ49</f>
        <v>0</v>
      </c>
      <c r="CD14" s="689">
        <f>'[2]Social &amp; Env'!BR49</f>
        <v>0</v>
      </c>
      <c r="CE14" s="689">
        <f>'[2]Social &amp; Env'!BS49</f>
        <v>0</v>
      </c>
      <c r="CF14" s="689">
        <f>'[2]Social &amp; Env'!BT49</f>
        <v>0</v>
      </c>
      <c r="CG14" s="689">
        <f>'[2]Social &amp; Env'!BU49</f>
        <v>0</v>
      </c>
      <c r="CH14" s="689">
        <f>'[2]Social &amp; Env'!BV49</f>
        <v>0</v>
      </c>
      <c r="CI14" s="689">
        <f>'[2]Social &amp; Env'!BW49</f>
        <v>0</v>
      </c>
      <c r="CJ14" s="689">
        <f>'[2]Social &amp; Env'!BX49</f>
        <v>0</v>
      </c>
      <c r="CK14" s="689">
        <f>'[2]Social &amp; Env'!BY49</f>
        <v>0</v>
      </c>
      <c r="CL14" s="689">
        <f>'[2]Social &amp; Env'!BZ49</f>
        <v>0</v>
      </c>
      <c r="CM14" s="689">
        <f>'[2]Social &amp; Env'!CA49</f>
        <v>0</v>
      </c>
      <c r="CN14" s="689">
        <f>'[2]Social &amp; Env'!CB49</f>
        <v>0</v>
      </c>
      <c r="CO14" s="689">
        <f>'[2]Social &amp; Env'!CC49</f>
        <v>0</v>
      </c>
      <c r="CP14" s="689">
        <f>'[2]Social &amp; Env'!CD49</f>
        <v>0</v>
      </c>
      <c r="CQ14" s="689">
        <f>'[2]Social &amp; Env'!CE49</f>
        <v>0</v>
      </c>
      <c r="CR14" s="689">
        <f>'[2]Social &amp; Env'!CF49</f>
        <v>0</v>
      </c>
      <c r="CS14" s="689">
        <f>'[2]Social &amp; Env'!CG49</f>
        <v>0</v>
      </c>
      <c r="CT14" s="689">
        <f>'[2]Social &amp; Env'!CH49</f>
        <v>0</v>
      </c>
      <c r="CU14" s="689">
        <f>'[2]Social &amp; Env'!CI49</f>
        <v>0</v>
      </c>
      <c r="CV14" s="689">
        <f>'[2]Social &amp; Env'!CJ49</f>
        <v>0</v>
      </c>
      <c r="CW14" s="689">
        <f>'[2]Social &amp; Env'!CK49</f>
        <v>0</v>
      </c>
      <c r="CX14" s="689">
        <f>'[2]Social &amp; Env'!CL49</f>
        <v>0</v>
      </c>
      <c r="CY14" s="689">
        <f>'[2]Social &amp; Env'!CM49</f>
        <v>0</v>
      </c>
      <c r="CZ14" s="953">
        <v>0</v>
      </c>
      <c r="DA14" s="954">
        <v>0</v>
      </c>
      <c r="DB14" s="954">
        <v>0</v>
      </c>
      <c r="DC14" s="954">
        <v>0</v>
      </c>
      <c r="DD14" s="954">
        <v>0</v>
      </c>
      <c r="DE14" s="954">
        <v>0</v>
      </c>
      <c r="DF14" s="954">
        <v>0</v>
      </c>
      <c r="DG14" s="954">
        <v>0</v>
      </c>
      <c r="DH14" s="954">
        <v>0</v>
      </c>
      <c r="DI14" s="954">
        <v>0</v>
      </c>
      <c r="DJ14" s="954">
        <v>0</v>
      </c>
      <c r="DK14" s="954">
        <v>0</v>
      </c>
      <c r="DL14" s="954">
        <v>0</v>
      </c>
      <c r="DM14" s="954">
        <v>0</v>
      </c>
      <c r="DN14" s="954">
        <v>0</v>
      </c>
      <c r="DO14" s="954">
        <v>0</v>
      </c>
      <c r="DP14" s="954">
        <v>0</v>
      </c>
      <c r="DQ14" s="954">
        <v>0</v>
      </c>
      <c r="DR14" s="954">
        <v>0</v>
      </c>
      <c r="DS14" s="954">
        <v>0</v>
      </c>
      <c r="DT14" s="954">
        <v>0</v>
      </c>
      <c r="DU14" s="954">
        <v>0</v>
      </c>
      <c r="DV14" s="954">
        <v>0</v>
      </c>
      <c r="DW14" s="955">
        <v>0</v>
      </c>
      <c r="DX14" s="934"/>
    </row>
    <row r="15" spans="2:128" x14ac:dyDescent="0.2">
      <c r="B15" s="967"/>
      <c r="C15" s="966"/>
      <c r="D15" s="885"/>
      <c r="E15" s="920"/>
      <c r="F15" s="885"/>
      <c r="G15" s="885"/>
      <c r="H15" s="885"/>
      <c r="I15" s="885"/>
      <c r="J15" s="885"/>
      <c r="K15" s="885"/>
      <c r="L15" s="885"/>
      <c r="M15" s="885"/>
      <c r="N15" s="885"/>
      <c r="O15" s="885"/>
      <c r="P15" s="885"/>
      <c r="Q15" s="885"/>
      <c r="R15" s="964"/>
      <c r="S15" s="885"/>
      <c r="T15" s="885"/>
      <c r="U15" s="699" t="s">
        <v>499</v>
      </c>
      <c r="V15" s="697" t="s">
        <v>123</v>
      </c>
      <c r="W15" s="701" t="s">
        <v>493</v>
      </c>
      <c r="X15" s="689">
        <f>'[2]Social &amp; Env'!L50</f>
        <v>0</v>
      </c>
      <c r="Y15" s="689">
        <f>'[2]Social &amp; Env'!M50</f>
        <v>0</v>
      </c>
      <c r="Z15" s="689">
        <f>'[2]Social &amp; Env'!N50</f>
        <v>0</v>
      </c>
      <c r="AA15" s="689">
        <f>'[2]Social &amp; Env'!O50</f>
        <v>0</v>
      </c>
      <c r="AB15" s="689">
        <f>'[2]Social &amp; Env'!P50</f>
        <v>0</v>
      </c>
      <c r="AC15" s="689">
        <f>'[2]Social &amp; Env'!Q50</f>
        <v>39.964003269643413</v>
      </c>
      <c r="AD15" s="689">
        <f>'[2]Social &amp; Env'!R50</f>
        <v>39.964003269643413</v>
      </c>
      <c r="AE15" s="689">
        <f>'[2]Social &amp; Env'!S50</f>
        <v>39.964003269643413</v>
      </c>
      <c r="AF15" s="689">
        <f>'[2]Social &amp; Env'!T50</f>
        <v>39.964003269643413</v>
      </c>
      <c r="AG15" s="689">
        <f>'[2]Social &amp; Env'!U50</f>
        <v>39.964003269643413</v>
      </c>
      <c r="AH15" s="689">
        <f>'[2]Social &amp; Env'!V50</f>
        <v>39.964003269643413</v>
      </c>
      <c r="AI15" s="689">
        <f>'[2]Social &amp; Env'!W50</f>
        <v>39.964003269643413</v>
      </c>
      <c r="AJ15" s="689">
        <f>'[2]Social &amp; Env'!X50</f>
        <v>39.964003269643413</v>
      </c>
      <c r="AK15" s="689">
        <f>'[2]Social &amp; Env'!Y50</f>
        <v>39.964003269643413</v>
      </c>
      <c r="AL15" s="689">
        <f>'[2]Social &amp; Env'!Z50</f>
        <v>39.964003269643413</v>
      </c>
      <c r="AM15" s="689">
        <f>'[2]Social &amp; Env'!AA50</f>
        <v>39.964003269643413</v>
      </c>
      <c r="AN15" s="689">
        <f>'[2]Social &amp; Env'!AB50</f>
        <v>39.964003269643413</v>
      </c>
      <c r="AO15" s="689">
        <f>'[2]Social &amp; Env'!AC50</f>
        <v>39.964003269643413</v>
      </c>
      <c r="AP15" s="689">
        <f>'[2]Social &amp; Env'!AD50</f>
        <v>39.964003269643413</v>
      </c>
      <c r="AQ15" s="689">
        <f>'[2]Social &amp; Env'!AE50</f>
        <v>39.964003269643413</v>
      </c>
      <c r="AR15" s="689">
        <f>'[2]Social &amp; Env'!AF50</f>
        <v>39.964003269643413</v>
      </c>
      <c r="AS15" s="689">
        <f>'[2]Social &amp; Env'!AG50</f>
        <v>39.964003269643413</v>
      </c>
      <c r="AT15" s="689">
        <f>'[2]Social &amp; Env'!AH50</f>
        <v>39.964003269643413</v>
      </c>
      <c r="AU15" s="689">
        <f>'[2]Social &amp; Env'!AI50</f>
        <v>39.964003269643413</v>
      </c>
      <c r="AV15" s="689">
        <f>'[2]Social &amp; Env'!AJ50</f>
        <v>39.964003269643413</v>
      </c>
      <c r="AW15" s="689">
        <f>'[2]Social &amp; Env'!AK50</f>
        <v>39.964003269643413</v>
      </c>
      <c r="AX15" s="689">
        <f>'[2]Social &amp; Env'!AL50</f>
        <v>39.964003269643413</v>
      </c>
      <c r="AY15" s="689">
        <f>'[2]Social &amp; Env'!AM50</f>
        <v>39.964003269643413</v>
      </c>
      <c r="AZ15" s="689">
        <f>'[2]Social &amp; Env'!AN50</f>
        <v>39.964003269643413</v>
      </c>
      <c r="BA15" s="689">
        <f>'[2]Social &amp; Env'!AO50</f>
        <v>39.964003269643413</v>
      </c>
      <c r="BB15" s="689">
        <f>'[2]Social &amp; Env'!AP50</f>
        <v>39.964003269643413</v>
      </c>
      <c r="BC15" s="689">
        <f>'[2]Social &amp; Env'!AQ50</f>
        <v>39.964003269643413</v>
      </c>
      <c r="BD15" s="689">
        <f>'[2]Social &amp; Env'!AR50</f>
        <v>39.964003269643413</v>
      </c>
      <c r="BE15" s="689">
        <f>'[2]Social &amp; Env'!AS50</f>
        <v>39.964003269643413</v>
      </c>
      <c r="BF15" s="689">
        <f>'[2]Social &amp; Env'!AT50</f>
        <v>39.964003269643413</v>
      </c>
      <c r="BG15" s="689">
        <f>'[2]Social &amp; Env'!AU50</f>
        <v>39.964003269643413</v>
      </c>
      <c r="BH15" s="689">
        <f>'[2]Social &amp; Env'!AV50</f>
        <v>39.964003269643413</v>
      </c>
      <c r="BI15" s="689">
        <f>'[2]Social &amp; Env'!AW50</f>
        <v>39.964003269643413</v>
      </c>
      <c r="BJ15" s="689">
        <f>'[2]Social &amp; Env'!AX50</f>
        <v>39.964003269643413</v>
      </c>
      <c r="BK15" s="689">
        <f>'[2]Social &amp; Env'!AY50</f>
        <v>39.964003269643413</v>
      </c>
      <c r="BL15" s="689">
        <f>'[2]Social &amp; Env'!AZ50</f>
        <v>39.964003269643413</v>
      </c>
      <c r="BM15" s="689">
        <f>'[2]Social &amp; Env'!BA50</f>
        <v>39.964003269643413</v>
      </c>
      <c r="BN15" s="689">
        <f>'[2]Social &amp; Env'!BB50</f>
        <v>39.964003269643413</v>
      </c>
      <c r="BO15" s="689">
        <f>'[2]Social &amp; Env'!BC50</f>
        <v>39.964003269643413</v>
      </c>
      <c r="BP15" s="689">
        <f>'[2]Social &amp; Env'!BD50</f>
        <v>39.964003269643413</v>
      </c>
      <c r="BQ15" s="689">
        <f>'[2]Social &amp; Env'!BE50</f>
        <v>39.964003269643413</v>
      </c>
      <c r="BR15" s="689">
        <f>'[2]Social &amp; Env'!BF50</f>
        <v>39.964003269643413</v>
      </c>
      <c r="BS15" s="689">
        <f>'[2]Social &amp; Env'!BG50</f>
        <v>39.964003269643413</v>
      </c>
      <c r="BT15" s="689">
        <f>'[2]Social &amp; Env'!BH50</f>
        <v>39.964003269643413</v>
      </c>
      <c r="BU15" s="689">
        <f>'[2]Social &amp; Env'!BI50</f>
        <v>39.964003269643413</v>
      </c>
      <c r="BV15" s="689">
        <f>'[2]Social &amp; Env'!BJ50</f>
        <v>39.964003269643413</v>
      </c>
      <c r="BW15" s="689">
        <f>'[2]Social &amp; Env'!BK50</f>
        <v>39.964003269643413</v>
      </c>
      <c r="BX15" s="689">
        <f>'[2]Social &amp; Env'!BL50</f>
        <v>39.964003269643413</v>
      </c>
      <c r="BY15" s="689">
        <f>'[2]Social &amp; Env'!BM50</f>
        <v>39.964003269643413</v>
      </c>
      <c r="BZ15" s="689">
        <f>'[2]Social &amp; Env'!BN50</f>
        <v>39.964003269643413</v>
      </c>
      <c r="CA15" s="689">
        <f>'[2]Social &amp; Env'!BO50</f>
        <v>39.964003269643413</v>
      </c>
      <c r="CB15" s="689">
        <f>'[2]Social &amp; Env'!BP50</f>
        <v>39.964003269643413</v>
      </c>
      <c r="CC15" s="689">
        <f>'[2]Social &amp; Env'!BQ50</f>
        <v>39.964003269643413</v>
      </c>
      <c r="CD15" s="689">
        <f>'[2]Social &amp; Env'!BR50</f>
        <v>39.964003269643413</v>
      </c>
      <c r="CE15" s="689">
        <f>'[2]Social &amp; Env'!BS50</f>
        <v>39.964003269643413</v>
      </c>
      <c r="CF15" s="689">
        <f>'[2]Social &amp; Env'!BT50</f>
        <v>39.964003269643413</v>
      </c>
      <c r="CG15" s="689">
        <f>'[2]Social &amp; Env'!BU50</f>
        <v>39.964003269643413</v>
      </c>
      <c r="CH15" s="689">
        <f>'[2]Social &amp; Env'!BV50</f>
        <v>39.964003269643413</v>
      </c>
      <c r="CI15" s="689">
        <f>'[2]Social &amp; Env'!BW50</f>
        <v>39.964003269643413</v>
      </c>
      <c r="CJ15" s="689">
        <f>'[2]Social &amp; Env'!BX50</f>
        <v>39.964003269643413</v>
      </c>
      <c r="CK15" s="689">
        <f>'[2]Social &amp; Env'!BY50</f>
        <v>39.964003269643413</v>
      </c>
      <c r="CL15" s="689">
        <f>'[2]Social &amp; Env'!BZ50</f>
        <v>39.964003269643413</v>
      </c>
      <c r="CM15" s="689">
        <f>'[2]Social &amp; Env'!CA50</f>
        <v>39.964003269643413</v>
      </c>
      <c r="CN15" s="689">
        <f>'[2]Social &amp; Env'!CB50</f>
        <v>39.964003269643413</v>
      </c>
      <c r="CO15" s="689">
        <f>'[2]Social &amp; Env'!CC50</f>
        <v>39.964003269643413</v>
      </c>
      <c r="CP15" s="689">
        <f>'[2]Social &amp; Env'!CD50</f>
        <v>39.964003269643413</v>
      </c>
      <c r="CQ15" s="689">
        <f>'[2]Social &amp; Env'!CE50</f>
        <v>39.964003269643413</v>
      </c>
      <c r="CR15" s="689">
        <f>'[2]Social &amp; Env'!CF50</f>
        <v>39.964003269643413</v>
      </c>
      <c r="CS15" s="689">
        <f>'[2]Social &amp; Env'!CG50</f>
        <v>39.964003269643413</v>
      </c>
      <c r="CT15" s="689">
        <f>'[2]Social &amp; Env'!CH50</f>
        <v>39.964003269643413</v>
      </c>
      <c r="CU15" s="689">
        <f>'[2]Social &amp; Env'!CI50</f>
        <v>39.964003269643413</v>
      </c>
      <c r="CV15" s="689">
        <f>'[2]Social &amp; Env'!CJ50</f>
        <v>39.964003269643413</v>
      </c>
      <c r="CW15" s="689">
        <f>'[2]Social &amp; Env'!CK50</f>
        <v>39.964003269643413</v>
      </c>
      <c r="CX15" s="689">
        <f>'[2]Social &amp; Env'!CL50</f>
        <v>39.964003269643413</v>
      </c>
      <c r="CY15" s="689">
        <f>'[2]Social &amp; Env'!CM50</f>
        <v>39.964003269643413</v>
      </c>
      <c r="CZ15" s="953">
        <v>0</v>
      </c>
      <c r="DA15" s="954">
        <v>0</v>
      </c>
      <c r="DB15" s="954">
        <v>0</v>
      </c>
      <c r="DC15" s="954">
        <v>0</v>
      </c>
      <c r="DD15" s="954">
        <v>0</v>
      </c>
      <c r="DE15" s="954">
        <v>0</v>
      </c>
      <c r="DF15" s="954">
        <v>0</v>
      </c>
      <c r="DG15" s="954">
        <v>0</v>
      </c>
      <c r="DH15" s="954">
        <v>0</v>
      </c>
      <c r="DI15" s="954">
        <v>0</v>
      </c>
      <c r="DJ15" s="954">
        <v>0</v>
      </c>
      <c r="DK15" s="954">
        <v>0</v>
      </c>
      <c r="DL15" s="954">
        <v>0</v>
      </c>
      <c r="DM15" s="954">
        <v>0</v>
      </c>
      <c r="DN15" s="954">
        <v>0</v>
      </c>
      <c r="DO15" s="954">
        <v>0</v>
      </c>
      <c r="DP15" s="954">
        <v>0</v>
      </c>
      <c r="DQ15" s="954">
        <v>0</v>
      </c>
      <c r="DR15" s="954">
        <v>0</v>
      </c>
      <c r="DS15" s="954">
        <v>0</v>
      </c>
      <c r="DT15" s="954">
        <v>0</v>
      </c>
      <c r="DU15" s="954">
        <v>0</v>
      </c>
      <c r="DV15" s="954">
        <v>0</v>
      </c>
      <c r="DW15" s="955">
        <v>0</v>
      </c>
      <c r="DX15" s="934"/>
    </row>
    <row r="16" spans="2:128" x14ac:dyDescent="0.2">
      <c r="B16" s="967"/>
      <c r="C16" s="966"/>
      <c r="D16" s="885"/>
      <c r="E16" s="920"/>
      <c r="F16" s="885"/>
      <c r="G16" s="885"/>
      <c r="H16" s="885"/>
      <c r="I16" s="885"/>
      <c r="J16" s="885"/>
      <c r="K16" s="885"/>
      <c r="L16" s="885"/>
      <c r="M16" s="885"/>
      <c r="N16" s="885"/>
      <c r="O16" s="885"/>
      <c r="P16" s="885"/>
      <c r="Q16" s="885"/>
      <c r="R16" s="964"/>
      <c r="S16" s="885"/>
      <c r="T16" s="885"/>
      <c r="U16" s="699" t="s">
        <v>500</v>
      </c>
      <c r="V16" s="697" t="s">
        <v>123</v>
      </c>
      <c r="W16" s="701" t="s">
        <v>493</v>
      </c>
      <c r="X16" s="700">
        <f>[2]carbon!J48</f>
        <v>0</v>
      </c>
      <c r="Y16" s="700">
        <f>[2]carbon!K48</f>
        <v>0</v>
      </c>
      <c r="Z16" s="700">
        <f>[2]carbon!L48</f>
        <v>177.20733683618803</v>
      </c>
      <c r="AA16" s="700">
        <f>[2]carbon!M48</f>
        <v>180.06551968838463</v>
      </c>
      <c r="AB16" s="700">
        <f>[2]carbon!N48</f>
        <v>182.92370254058119</v>
      </c>
      <c r="AC16" s="700">
        <f>[2]carbon!O48</f>
        <v>0</v>
      </c>
      <c r="AD16" s="700">
        <f>[2]carbon!P48</f>
        <v>0</v>
      </c>
      <c r="AE16" s="700">
        <f>[2]carbon!Q48</f>
        <v>0</v>
      </c>
      <c r="AF16" s="700">
        <f>[2]carbon!R48</f>
        <v>0</v>
      </c>
      <c r="AG16" s="700">
        <f>[2]carbon!S48</f>
        <v>0</v>
      </c>
      <c r="AH16" s="700">
        <f>[2]carbon!T48</f>
        <v>0</v>
      </c>
      <c r="AI16" s="700">
        <f>[2]carbon!U48</f>
        <v>0</v>
      </c>
      <c r="AJ16" s="700">
        <f>[2]carbon!V48</f>
        <v>0</v>
      </c>
      <c r="AK16" s="700">
        <f>[2]carbon!W48</f>
        <v>0</v>
      </c>
      <c r="AL16" s="700">
        <f>[2]carbon!X48</f>
        <v>0</v>
      </c>
      <c r="AM16" s="700">
        <f>[2]carbon!Y48</f>
        <v>0</v>
      </c>
      <c r="AN16" s="700">
        <f>[2]carbon!Z48</f>
        <v>0</v>
      </c>
      <c r="AO16" s="700">
        <f>[2]carbon!AA48</f>
        <v>0</v>
      </c>
      <c r="AP16" s="700">
        <f>[2]carbon!AB48</f>
        <v>0</v>
      </c>
      <c r="AQ16" s="700">
        <f>[2]carbon!AC48</f>
        <v>0</v>
      </c>
      <c r="AR16" s="700">
        <f>[2]carbon!AD48</f>
        <v>0</v>
      </c>
      <c r="AS16" s="700">
        <f>[2]carbon!AE48</f>
        <v>0</v>
      </c>
      <c r="AT16" s="700">
        <f>[2]carbon!AF48</f>
        <v>0</v>
      </c>
      <c r="AU16" s="700">
        <f>[2]carbon!AG48</f>
        <v>0</v>
      </c>
      <c r="AV16" s="700">
        <f>[2]carbon!AH48</f>
        <v>0</v>
      </c>
      <c r="AW16" s="700">
        <f>[2]carbon!AI48</f>
        <v>0</v>
      </c>
      <c r="AX16" s="700">
        <f>[2]carbon!AJ48</f>
        <v>0</v>
      </c>
      <c r="AY16" s="700">
        <f>[2]carbon!AK48</f>
        <v>0</v>
      </c>
      <c r="AZ16" s="700">
        <f>[2]carbon!AL48</f>
        <v>0</v>
      </c>
      <c r="BA16" s="700">
        <f>[2]carbon!AM48</f>
        <v>0</v>
      </c>
      <c r="BB16" s="700">
        <f>[2]carbon!AN48</f>
        <v>0</v>
      </c>
      <c r="BC16" s="700">
        <f>[2]carbon!AO48</f>
        <v>0</v>
      </c>
      <c r="BD16" s="700">
        <f>[2]carbon!AP48</f>
        <v>0</v>
      </c>
      <c r="BE16" s="700">
        <f>[2]carbon!AQ48</f>
        <v>0</v>
      </c>
      <c r="BF16" s="700">
        <f>[2]carbon!AR48</f>
        <v>0</v>
      </c>
      <c r="BG16" s="700">
        <f>[2]carbon!AS48</f>
        <v>0</v>
      </c>
      <c r="BH16" s="700">
        <f>[2]carbon!AT48</f>
        <v>0</v>
      </c>
      <c r="BI16" s="700">
        <f>[2]carbon!AU48</f>
        <v>0</v>
      </c>
      <c r="BJ16" s="700">
        <f>[2]carbon!AV48</f>
        <v>0</v>
      </c>
      <c r="BK16" s="700">
        <f>[2]carbon!AW48</f>
        <v>0</v>
      </c>
      <c r="BL16" s="700">
        <f>[2]carbon!AX48</f>
        <v>0</v>
      </c>
      <c r="BM16" s="700">
        <f>[2]carbon!AY48</f>
        <v>0</v>
      </c>
      <c r="BN16" s="700">
        <f>[2]carbon!AZ48</f>
        <v>0</v>
      </c>
      <c r="BO16" s="700">
        <f>[2]carbon!BA48</f>
        <v>0</v>
      </c>
      <c r="BP16" s="700">
        <f>[2]carbon!BB48</f>
        <v>0</v>
      </c>
      <c r="BQ16" s="700">
        <f>[2]carbon!BC48</f>
        <v>0</v>
      </c>
      <c r="BR16" s="700">
        <f>[2]carbon!BD48</f>
        <v>0</v>
      </c>
      <c r="BS16" s="700">
        <f>[2]carbon!BE48</f>
        <v>0</v>
      </c>
      <c r="BT16" s="700">
        <f>[2]carbon!BF48</f>
        <v>0</v>
      </c>
      <c r="BU16" s="700">
        <f>[2]carbon!BG48</f>
        <v>0</v>
      </c>
      <c r="BV16" s="700">
        <f>[2]carbon!BH48</f>
        <v>0</v>
      </c>
      <c r="BW16" s="700">
        <f>[2]carbon!BI48</f>
        <v>0</v>
      </c>
      <c r="BX16" s="700">
        <f>[2]carbon!BJ48</f>
        <v>0</v>
      </c>
      <c r="BY16" s="700">
        <f>[2]carbon!BK48</f>
        <v>0</v>
      </c>
      <c r="BZ16" s="700">
        <f>[2]carbon!BL48</f>
        <v>0</v>
      </c>
      <c r="CA16" s="700">
        <f>[2]carbon!BM48</f>
        <v>0</v>
      </c>
      <c r="CB16" s="700">
        <f>[2]carbon!BN48</f>
        <v>0</v>
      </c>
      <c r="CC16" s="700">
        <f>[2]carbon!BO48</f>
        <v>0</v>
      </c>
      <c r="CD16" s="700">
        <f>[2]carbon!BP48</f>
        <v>0</v>
      </c>
      <c r="CE16" s="700">
        <f>[2]carbon!BQ48</f>
        <v>0</v>
      </c>
      <c r="CF16" s="700">
        <f>[2]carbon!BR48</f>
        <v>0</v>
      </c>
      <c r="CG16" s="700">
        <f>[2]carbon!BS48</f>
        <v>0</v>
      </c>
      <c r="CH16" s="700">
        <f>[2]carbon!BT48</f>
        <v>0</v>
      </c>
      <c r="CI16" s="700">
        <f>[2]carbon!BU48</f>
        <v>0</v>
      </c>
      <c r="CJ16" s="700">
        <f>[2]carbon!BV48</f>
        <v>0</v>
      </c>
      <c r="CK16" s="700">
        <f>[2]carbon!BW48</f>
        <v>0</v>
      </c>
      <c r="CL16" s="700">
        <f>[2]carbon!BX48</f>
        <v>0</v>
      </c>
      <c r="CM16" s="700">
        <f>[2]carbon!BY48</f>
        <v>0</v>
      </c>
      <c r="CN16" s="700">
        <f>[2]carbon!BZ48</f>
        <v>0</v>
      </c>
      <c r="CO16" s="700">
        <f>[2]carbon!CA48</f>
        <v>0</v>
      </c>
      <c r="CP16" s="700">
        <f>[2]carbon!CB48</f>
        <v>0</v>
      </c>
      <c r="CQ16" s="700">
        <f>[2]carbon!CC48</f>
        <v>0</v>
      </c>
      <c r="CR16" s="700">
        <f>[2]carbon!CD48</f>
        <v>0</v>
      </c>
      <c r="CS16" s="700">
        <f>[2]carbon!CE48</f>
        <v>0</v>
      </c>
      <c r="CT16" s="700">
        <f>[2]carbon!CF48</f>
        <v>0</v>
      </c>
      <c r="CU16" s="700">
        <f>[2]carbon!CG48</f>
        <v>0</v>
      </c>
      <c r="CV16" s="700">
        <f>[2]carbon!CH48</f>
        <v>0</v>
      </c>
      <c r="CW16" s="700">
        <f>[2]carbon!CI48</f>
        <v>0</v>
      </c>
      <c r="CX16" s="700">
        <f>[2]carbon!CJ48</f>
        <v>0</v>
      </c>
      <c r="CY16" s="700">
        <f>[2]carbon!CK48</f>
        <v>0</v>
      </c>
      <c r="CZ16" s="953">
        <v>0</v>
      </c>
      <c r="DA16" s="954">
        <v>0</v>
      </c>
      <c r="DB16" s="954">
        <v>0</v>
      </c>
      <c r="DC16" s="954">
        <v>0</v>
      </c>
      <c r="DD16" s="954">
        <v>0</v>
      </c>
      <c r="DE16" s="954">
        <v>0</v>
      </c>
      <c r="DF16" s="954">
        <v>0</v>
      </c>
      <c r="DG16" s="954">
        <v>0</v>
      </c>
      <c r="DH16" s="954">
        <v>0</v>
      </c>
      <c r="DI16" s="954">
        <v>0</v>
      </c>
      <c r="DJ16" s="954">
        <v>0</v>
      </c>
      <c r="DK16" s="954">
        <v>0</v>
      </c>
      <c r="DL16" s="954">
        <v>0</v>
      </c>
      <c r="DM16" s="954">
        <v>0</v>
      </c>
      <c r="DN16" s="954">
        <v>0</v>
      </c>
      <c r="DO16" s="954">
        <v>0</v>
      </c>
      <c r="DP16" s="954">
        <v>0</v>
      </c>
      <c r="DQ16" s="954">
        <v>0</v>
      </c>
      <c r="DR16" s="954">
        <v>0</v>
      </c>
      <c r="DS16" s="954">
        <v>0</v>
      </c>
      <c r="DT16" s="954">
        <v>0</v>
      </c>
      <c r="DU16" s="954">
        <v>0</v>
      </c>
      <c r="DV16" s="954">
        <v>0</v>
      </c>
      <c r="DW16" s="955">
        <v>0</v>
      </c>
      <c r="DX16" s="934"/>
    </row>
    <row r="17" spans="2:128" x14ac:dyDescent="0.2">
      <c r="B17" s="967"/>
      <c r="C17" s="966"/>
      <c r="D17" s="885"/>
      <c r="E17" s="920"/>
      <c r="F17" s="885"/>
      <c r="G17" s="885"/>
      <c r="H17" s="885"/>
      <c r="I17" s="885"/>
      <c r="J17" s="885"/>
      <c r="K17" s="885"/>
      <c r="L17" s="885"/>
      <c r="M17" s="885"/>
      <c r="N17" s="885"/>
      <c r="O17" s="885"/>
      <c r="P17" s="885"/>
      <c r="Q17" s="885"/>
      <c r="R17" s="964"/>
      <c r="S17" s="885"/>
      <c r="T17" s="885"/>
      <c r="U17" s="699" t="s">
        <v>501</v>
      </c>
      <c r="V17" s="697" t="s">
        <v>123</v>
      </c>
      <c r="W17" s="701" t="s">
        <v>493</v>
      </c>
      <c r="X17" s="700">
        <f>[2]carbon!J49</f>
        <v>0</v>
      </c>
      <c r="Y17" s="700">
        <f>[2]carbon!K49</f>
        <v>0</v>
      </c>
      <c r="Z17" s="700">
        <f>[2]carbon!L49</f>
        <v>0</v>
      </c>
      <c r="AA17" s="700">
        <f>[2]carbon!M49</f>
        <v>0</v>
      </c>
      <c r="AB17" s="700">
        <f>[2]carbon!N49</f>
        <v>0</v>
      </c>
      <c r="AC17" s="700">
        <f>[2]carbon!O49</f>
        <v>990.29468887703888</v>
      </c>
      <c r="AD17" s="700">
        <f>[2]carbon!P49</f>
        <v>1005.5299917828394</v>
      </c>
      <c r="AE17" s="700">
        <f>[2]carbon!Q49</f>
        <v>1020.7652946886399</v>
      </c>
      <c r="AF17" s="700">
        <f>[2]carbon!R49</f>
        <v>1036.0005975944405</v>
      </c>
      <c r="AG17" s="700">
        <f>[2]carbon!S49</f>
        <v>1051.2359005002413</v>
      </c>
      <c r="AH17" s="700">
        <f>[2]carbon!T49</f>
        <v>1066.4712034060415</v>
      </c>
      <c r="AI17" s="700">
        <f>[2]carbon!U49</f>
        <v>1165.5006722937455</v>
      </c>
      <c r="AJ17" s="700">
        <f>[2]carbon!V49</f>
        <v>1264.5301411814494</v>
      </c>
      <c r="AK17" s="700">
        <f>[2]carbon!W49</f>
        <v>1363.5596100691532</v>
      </c>
      <c r="AL17" s="700">
        <f>[2]carbon!X49</f>
        <v>1462.5890789568571</v>
      </c>
      <c r="AM17" s="700">
        <f>[2]carbon!Y49</f>
        <v>1561.6185478445614</v>
      </c>
      <c r="AN17" s="700">
        <f>[2]carbon!Z49</f>
        <v>1660.6480167322648</v>
      </c>
      <c r="AO17" s="700">
        <f>[2]carbon!AA49</f>
        <v>1759.6774856199688</v>
      </c>
      <c r="AP17" s="700">
        <f>[2]carbon!AB49</f>
        <v>1858.7069545076724</v>
      </c>
      <c r="AQ17" s="700">
        <f>[2]carbon!AC49</f>
        <v>1957.7364233953763</v>
      </c>
      <c r="AR17" s="700">
        <f>[2]carbon!AD49</f>
        <v>2056.7658922830801</v>
      </c>
      <c r="AS17" s="700">
        <f>[2]carbon!AE49</f>
        <v>2155.795361170784</v>
      </c>
      <c r="AT17" s="700">
        <f>[2]carbon!AF49</f>
        <v>2254.8248300584883</v>
      </c>
      <c r="AU17" s="700">
        <f>[2]carbon!AG49</f>
        <v>2353.8542989461921</v>
      </c>
      <c r="AV17" s="700">
        <f>[2]carbon!AH49</f>
        <v>2452.8837678338959</v>
      </c>
      <c r="AW17" s="700">
        <f>[2]carbon!AI49</f>
        <v>2551.9132367215993</v>
      </c>
      <c r="AX17" s="700">
        <f>[2]carbon!AJ49</f>
        <v>2650.9427056093041</v>
      </c>
      <c r="AY17" s="700">
        <f>[2]carbon!AK49</f>
        <v>2749.9721744970075</v>
      </c>
      <c r="AZ17" s="700">
        <f>[2]carbon!AL49</f>
        <v>2849.0016433847113</v>
      </c>
      <c r="BA17" s="700">
        <f>[2]carbon!AM49</f>
        <v>2948.0311122724152</v>
      </c>
      <c r="BB17" s="700">
        <f>[2]carbon!AN49</f>
        <v>3047.0605811601195</v>
      </c>
      <c r="BC17" s="700">
        <f>[2]carbon!AO49</f>
        <v>3154.8167594489805</v>
      </c>
      <c r="BD17" s="700">
        <f>[2]carbon!AP49</f>
        <v>3259.2056382711712</v>
      </c>
      <c r="BE17" s="700">
        <f>[2]carbon!AQ49</f>
        <v>3364.1023011965817</v>
      </c>
      <c r="BF17" s="700">
        <f>[2]carbon!AR49</f>
        <v>3469.0355989746568</v>
      </c>
      <c r="BG17" s="700">
        <f>[2]carbon!AS49</f>
        <v>3570.624134568508</v>
      </c>
      <c r="BH17" s="700">
        <f>[2]carbon!AT49</f>
        <v>3672.8155294832809</v>
      </c>
      <c r="BI17" s="700">
        <f>[2]carbon!AU49</f>
        <v>3771.2871610827856</v>
      </c>
      <c r="BJ17" s="700">
        <f>[2]carbon!AV49</f>
        <v>3867.4167989835096</v>
      </c>
      <c r="BK17" s="700">
        <f>[2]carbon!AW49</f>
        <v>3961.9334054329611</v>
      </c>
      <c r="BL17" s="700">
        <f>[2]carbon!AX49</f>
        <v>4054.0734029136652</v>
      </c>
      <c r="BM17" s="700">
        <f>[2]carbon!AY49</f>
        <v>4127.2039952901614</v>
      </c>
      <c r="BN17" s="700">
        <f>[2]carbon!AZ49</f>
        <v>4199.8929595220352</v>
      </c>
      <c r="BO17" s="700">
        <f>[2]carbon!BA49</f>
        <v>4265.2183903031801</v>
      </c>
      <c r="BP17" s="700">
        <f>[2]carbon!BB49</f>
        <v>4327.039946542207</v>
      </c>
      <c r="BQ17" s="700">
        <f>[2]carbon!BC49</f>
        <v>4381.4120802490124</v>
      </c>
      <c r="BR17" s="700">
        <f>[2]carbon!BD49</f>
        <v>4435.0353779437301</v>
      </c>
      <c r="BS17" s="700">
        <f>[2]carbon!BE49</f>
        <v>4479.805847652513</v>
      </c>
      <c r="BT17" s="700">
        <f>[2]carbon!BF49</f>
        <v>4520.7477322537798</v>
      </c>
      <c r="BU17" s="700">
        <f>[2]carbon!BG49</f>
        <v>4555.4758924682073</v>
      </c>
      <c r="BV17" s="700">
        <f>[2]carbon!BH49</f>
        <v>4585.4272058531842</v>
      </c>
      <c r="BW17" s="700">
        <f>[2]carbon!BI49</f>
        <v>4615.1772994576513</v>
      </c>
      <c r="BX17" s="700">
        <f>[2]carbon!BJ49</f>
        <v>4639.8337210615555</v>
      </c>
      <c r="BY17" s="700">
        <f>[2]carbon!BK49</f>
        <v>4660.771991371741</v>
      </c>
      <c r="BZ17" s="700">
        <f>[2]carbon!BL49</f>
        <v>4673.326112897902</v>
      </c>
      <c r="CA17" s="700">
        <f>[2]carbon!BM49</f>
        <v>4686.5096609692837</v>
      </c>
      <c r="CB17" s="700">
        <f>[2]carbon!BN49</f>
        <v>4687.6371610911328</v>
      </c>
      <c r="CC17" s="700">
        <f>[2]carbon!BO49</f>
        <v>4689.3233853350121</v>
      </c>
      <c r="CD17" s="700">
        <f>[2]carbon!BP49</f>
        <v>4683.4830784991364</v>
      </c>
      <c r="CE17" s="700">
        <f>[2]carbon!BQ49</f>
        <v>4674.8368218516343</v>
      </c>
      <c r="CF17" s="700">
        <f>[2]carbon!BR49</f>
        <v>4657.7510958616849</v>
      </c>
      <c r="CG17" s="700">
        <f>[2]carbon!BS49</f>
        <v>4655.3945249746357</v>
      </c>
      <c r="CH17" s="700">
        <f>[2]carbon!BT49</f>
        <v>4644.8604297036691</v>
      </c>
      <c r="CI17" s="700">
        <f>[2]carbon!BU49</f>
        <v>4630.7975221596998</v>
      </c>
      <c r="CJ17" s="700">
        <f>[2]carbon!BV49</f>
        <v>4613.8026467486288</v>
      </c>
      <c r="CK17" s="700">
        <f>[2]carbon!BW49</f>
        <v>4598.8527393392924</v>
      </c>
      <c r="CL17" s="700">
        <f>[2]carbon!BX49</f>
        <v>4574.9682153715539</v>
      </c>
      <c r="CM17" s="700">
        <f>[2]carbon!BY49</f>
        <v>4547.4586444804099</v>
      </c>
      <c r="CN17" s="700">
        <f>[2]carbon!BZ49</f>
        <v>4519.232400320413</v>
      </c>
      <c r="CO17" s="700">
        <f>[2]carbon!CA49</f>
        <v>4486.7028320681384</v>
      </c>
      <c r="CP17" s="700">
        <f>[2]carbon!CB49</f>
        <v>4453.8624060781303</v>
      </c>
      <c r="CQ17" s="700">
        <f>[2]carbon!CC49</f>
        <v>4426.1094644916675</v>
      </c>
      <c r="CR17" s="700">
        <f>[2]carbon!CD49</f>
        <v>4397.5966102982811</v>
      </c>
      <c r="CS17" s="700">
        <f>[2]carbon!CE49</f>
        <v>4361.958966547998</v>
      </c>
      <c r="CT17" s="700">
        <f>[2]carbon!CF49</f>
        <v>4325.448475134941</v>
      </c>
      <c r="CU17" s="700">
        <f>[2]carbon!CG49</f>
        <v>4287.4182657621841</v>
      </c>
      <c r="CV17" s="700">
        <f>[2]carbon!CH49</f>
        <v>4248.3885427695132</v>
      </c>
      <c r="CW17" s="700">
        <f>[2]carbon!CI49</f>
        <v>4211.0069234606017</v>
      </c>
      <c r="CX17" s="700">
        <f>[2]carbon!CJ49</f>
        <v>4166.8559883068137</v>
      </c>
      <c r="CY17" s="700">
        <f>[2]carbon!CK49</f>
        <v>4126.843798602511</v>
      </c>
      <c r="CZ17" s="953">
        <v>0</v>
      </c>
      <c r="DA17" s="954">
        <v>0</v>
      </c>
      <c r="DB17" s="954">
        <v>0</v>
      </c>
      <c r="DC17" s="954">
        <v>0</v>
      </c>
      <c r="DD17" s="954">
        <v>0</v>
      </c>
      <c r="DE17" s="954">
        <v>0</v>
      </c>
      <c r="DF17" s="954">
        <v>0</v>
      </c>
      <c r="DG17" s="954">
        <v>0</v>
      </c>
      <c r="DH17" s="954">
        <v>0</v>
      </c>
      <c r="DI17" s="954">
        <v>0</v>
      </c>
      <c r="DJ17" s="954">
        <v>0</v>
      </c>
      <c r="DK17" s="954">
        <v>0</v>
      </c>
      <c r="DL17" s="954">
        <v>0</v>
      </c>
      <c r="DM17" s="954">
        <v>0</v>
      </c>
      <c r="DN17" s="954">
        <v>0</v>
      </c>
      <c r="DO17" s="954">
        <v>0</v>
      </c>
      <c r="DP17" s="954">
        <v>0</v>
      </c>
      <c r="DQ17" s="954">
        <v>0</v>
      </c>
      <c r="DR17" s="954">
        <v>0</v>
      </c>
      <c r="DS17" s="954">
        <v>0</v>
      </c>
      <c r="DT17" s="954">
        <v>0</v>
      </c>
      <c r="DU17" s="954">
        <v>0</v>
      </c>
      <c r="DV17" s="954">
        <v>0</v>
      </c>
      <c r="DW17" s="955">
        <v>0</v>
      </c>
      <c r="DX17" s="934"/>
    </row>
    <row r="18" spans="2:128" x14ac:dyDescent="0.2">
      <c r="B18" s="967"/>
      <c r="C18" s="966"/>
      <c r="D18" s="885"/>
      <c r="E18" s="920"/>
      <c r="F18" s="885"/>
      <c r="G18" s="885"/>
      <c r="H18" s="885"/>
      <c r="I18" s="885"/>
      <c r="J18" s="885"/>
      <c r="K18" s="885"/>
      <c r="L18" s="885"/>
      <c r="M18" s="885"/>
      <c r="N18" s="885"/>
      <c r="O18" s="885"/>
      <c r="P18" s="885"/>
      <c r="Q18" s="885"/>
      <c r="R18" s="964"/>
      <c r="S18" s="885"/>
      <c r="T18" s="885"/>
      <c r="U18" s="704" t="s">
        <v>502</v>
      </c>
      <c r="V18" s="697" t="s">
        <v>123</v>
      </c>
      <c r="W18" s="701" t="s">
        <v>493</v>
      </c>
      <c r="X18" s="705">
        <v>0</v>
      </c>
      <c r="Y18" s="705">
        <v>0</v>
      </c>
      <c r="Z18" s="705">
        <v>0</v>
      </c>
      <c r="AA18" s="705">
        <v>0</v>
      </c>
      <c r="AB18" s="705">
        <v>0</v>
      </c>
      <c r="AC18" s="705">
        <v>0</v>
      </c>
      <c r="AD18" s="705">
        <v>0</v>
      </c>
      <c r="AE18" s="705">
        <v>0</v>
      </c>
      <c r="AF18" s="705">
        <v>0</v>
      </c>
      <c r="AG18" s="705">
        <v>0</v>
      </c>
      <c r="AH18" s="705">
        <v>0</v>
      </c>
      <c r="AI18" s="705">
        <v>0</v>
      </c>
      <c r="AJ18" s="705">
        <v>0</v>
      </c>
      <c r="AK18" s="705">
        <v>0</v>
      </c>
      <c r="AL18" s="705">
        <v>0</v>
      </c>
      <c r="AM18" s="705">
        <v>0</v>
      </c>
      <c r="AN18" s="705">
        <v>0</v>
      </c>
      <c r="AO18" s="705">
        <v>0</v>
      </c>
      <c r="AP18" s="705">
        <v>0</v>
      </c>
      <c r="AQ18" s="705">
        <v>0</v>
      </c>
      <c r="AR18" s="705">
        <v>0</v>
      </c>
      <c r="AS18" s="705">
        <v>0</v>
      </c>
      <c r="AT18" s="705">
        <v>0</v>
      </c>
      <c r="AU18" s="705">
        <v>0</v>
      </c>
      <c r="AV18" s="705">
        <v>0</v>
      </c>
      <c r="AW18" s="705">
        <v>0</v>
      </c>
      <c r="AX18" s="705">
        <v>0</v>
      </c>
      <c r="AY18" s="705">
        <v>0</v>
      </c>
      <c r="AZ18" s="705">
        <v>0</v>
      </c>
      <c r="BA18" s="705">
        <v>0</v>
      </c>
      <c r="BB18" s="705">
        <v>0</v>
      </c>
      <c r="BC18" s="705">
        <v>0</v>
      </c>
      <c r="BD18" s="705">
        <v>0</v>
      </c>
      <c r="BE18" s="705">
        <v>0</v>
      </c>
      <c r="BF18" s="705">
        <v>0</v>
      </c>
      <c r="BG18" s="705">
        <v>0</v>
      </c>
      <c r="BH18" s="705">
        <v>0</v>
      </c>
      <c r="BI18" s="705">
        <v>0</v>
      </c>
      <c r="BJ18" s="705">
        <v>0</v>
      </c>
      <c r="BK18" s="705">
        <v>0</v>
      </c>
      <c r="BL18" s="705">
        <v>0</v>
      </c>
      <c r="BM18" s="705">
        <v>0</v>
      </c>
      <c r="BN18" s="705">
        <v>0</v>
      </c>
      <c r="BO18" s="705">
        <v>0</v>
      </c>
      <c r="BP18" s="705">
        <v>0</v>
      </c>
      <c r="BQ18" s="705">
        <v>0</v>
      </c>
      <c r="BR18" s="705">
        <v>0</v>
      </c>
      <c r="BS18" s="705">
        <v>0</v>
      </c>
      <c r="BT18" s="705">
        <v>0</v>
      </c>
      <c r="BU18" s="705">
        <v>0</v>
      </c>
      <c r="BV18" s="705">
        <v>0</v>
      </c>
      <c r="BW18" s="705">
        <v>0</v>
      </c>
      <c r="BX18" s="705">
        <v>0</v>
      </c>
      <c r="BY18" s="705">
        <v>0</v>
      </c>
      <c r="BZ18" s="705">
        <v>0</v>
      </c>
      <c r="CA18" s="705">
        <v>0</v>
      </c>
      <c r="CB18" s="705">
        <v>0</v>
      </c>
      <c r="CC18" s="705">
        <v>0</v>
      </c>
      <c r="CD18" s="705">
        <v>0</v>
      </c>
      <c r="CE18" s="705">
        <v>0</v>
      </c>
      <c r="CF18" s="705">
        <v>0</v>
      </c>
      <c r="CG18" s="705">
        <v>0</v>
      </c>
      <c r="CH18" s="705">
        <v>0</v>
      </c>
      <c r="CI18" s="705">
        <v>0</v>
      </c>
      <c r="CJ18" s="705">
        <v>0</v>
      </c>
      <c r="CK18" s="705">
        <v>0</v>
      </c>
      <c r="CL18" s="705">
        <v>0</v>
      </c>
      <c r="CM18" s="705">
        <v>0</v>
      </c>
      <c r="CN18" s="705">
        <v>0</v>
      </c>
      <c r="CO18" s="705">
        <v>0</v>
      </c>
      <c r="CP18" s="705">
        <v>0</v>
      </c>
      <c r="CQ18" s="705">
        <v>0</v>
      </c>
      <c r="CR18" s="705">
        <v>0</v>
      </c>
      <c r="CS18" s="705">
        <v>0</v>
      </c>
      <c r="CT18" s="705">
        <v>0</v>
      </c>
      <c r="CU18" s="705">
        <v>0</v>
      </c>
      <c r="CV18" s="705">
        <v>0</v>
      </c>
      <c r="CW18" s="705">
        <v>0</v>
      </c>
      <c r="CX18" s="705">
        <v>0</v>
      </c>
      <c r="CY18" s="705">
        <v>0</v>
      </c>
      <c r="CZ18" s="953">
        <v>0</v>
      </c>
      <c r="DA18" s="954">
        <v>0</v>
      </c>
      <c r="DB18" s="954">
        <v>0</v>
      </c>
      <c r="DC18" s="954">
        <v>0</v>
      </c>
      <c r="DD18" s="954">
        <v>0</v>
      </c>
      <c r="DE18" s="954">
        <v>0</v>
      </c>
      <c r="DF18" s="954">
        <v>0</v>
      </c>
      <c r="DG18" s="954">
        <v>0</v>
      </c>
      <c r="DH18" s="954">
        <v>0</v>
      </c>
      <c r="DI18" s="954">
        <v>0</v>
      </c>
      <c r="DJ18" s="954">
        <v>0</v>
      </c>
      <c r="DK18" s="954">
        <v>0</v>
      </c>
      <c r="DL18" s="954">
        <v>0</v>
      </c>
      <c r="DM18" s="954">
        <v>0</v>
      </c>
      <c r="DN18" s="954">
        <v>0</v>
      </c>
      <c r="DO18" s="954">
        <v>0</v>
      </c>
      <c r="DP18" s="954">
        <v>0</v>
      </c>
      <c r="DQ18" s="954">
        <v>0</v>
      </c>
      <c r="DR18" s="954">
        <v>0</v>
      </c>
      <c r="DS18" s="954">
        <v>0</v>
      </c>
      <c r="DT18" s="954">
        <v>0</v>
      </c>
      <c r="DU18" s="954">
        <v>0</v>
      </c>
      <c r="DV18" s="954">
        <v>0</v>
      </c>
      <c r="DW18" s="955">
        <v>0</v>
      </c>
      <c r="DX18" s="934"/>
    </row>
    <row r="19" spans="2:128" ht="13.5" thickBot="1" x14ac:dyDescent="0.25">
      <c r="B19" s="968"/>
      <c r="C19" s="760"/>
      <c r="D19" s="761"/>
      <c r="E19" s="778"/>
      <c r="F19" s="761"/>
      <c r="G19" s="761"/>
      <c r="H19" s="761"/>
      <c r="I19" s="761"/>
      <c r="J19" s="761"/>
      <c r="K19" s="761"/>
      <c r="L19" s="761"/>
      <c r="M19" s="761"/>
      <c r="N19" s="761"/>
      <c r="O19" s="761"/>
      <c r="P19" s="761"/>
      <c r="Q19" s="761"/>
      <c r="R19" s="762"/>
      <c r="S19" s="761"/>
      <c r="T19" s="761"/>
      <c r="U19" s="779" t="s">
        <v>126</v>
      </c>
      <c r="V19" s="780" t="s">
        <v>503</v>
      </c>
      <c r="W19" s="969" t="s">
        <v>493</v>
      </c>
      <c r="X19" s="970">
        <f>SUM(X8:X18)</f>
        <v>0</v>
      </c>
      <c r="Y19" s="970">
        <f t="shared" ref="Y19:CJ19" si="4">SUM(Y8:Y18)</f>
        <v>0</v>
      </c>
      <c r="Z19" s="970">
        <f t="shared" si="4"/>
        <v>52996.003206322923</v>
      </c>
      <c r="AA19" s="970">
        <f t="shared" si="4"/>
        <v>54832.605389175114</v>
      </c>
      <c r="AB19" s="970">
        <f t="shared" si="4"/>
        <v>56669.207572027313</v>
      </c>
      <c r="AC19" s="970">
        <f t="shared" si="4"/>
        <v>14469.028257448497</v>
      </c>
      <c r="AD19" s="970">
        <f t="shared" si="4"/>
        <v>14484.263560354299</v>
      </c>
      <c r="AE19" s="970">
        <f t="shared" si="4"/>
        <v>14499.498863260098</v>
      </c>
      <c r="AF19" s="970">
        <f t="shared" si="4"/>
        <v>14514.734166165899</v>
      </c>
      <c r="AG19" s="970">
        <f t="shared" si="4"/>
        <v>14529.969469071701</v>
      </c>
      <c r="AH19" s="970">
        <f t="shared" si="4"/>
        <v>14545.2047719775</v>
      </c>
      <c r="AI19" s="970">
        <f t="shared" si="4"/>
        <v>14644.234240865204</v>
      </c>
      <c r="AJ19" s="970">
        <f t="shared" si="4"/>
        <v>14743.263709752908</v>
      </c>
      <c r="AK19" s="970">
        <f t="shared" si="4"/>
        <v>14842.293178640612</v>
      </c>
      <c r="AL19" s="970">
        <f t="shared" si="4"/>
        <v>14941.322647528315</v>
      </c>
      <c r="AM19" s="970">
        <f t="shared" si="4"/>
        <v>15040.352116416019</v>
      </c>
      <c r="AN19" s="970">
        <f t="shared" si="4"/>
        <v>15139.381585303723</v>
      </c>
      <c r="AO19" s="970">
        <f t="shared" si="4"/>
        <v>15238.411054191427</v>
      </c>
      <c r="AP19" s="970">
        <f t="shared" si="4"/>
        <v>15337.440523079131</v>
      </c>
      <c r="AQ19" s="970">
        <f t="shared" si="4"/>
        <v>15436.469991966835</v>
      </c>
      <c r="AR19" s="970">
        <f t="shared" si="4"/>
        <v>15535.499460854538</v>
      </c>
      <c r="AS19" s="970">
        <f t="shared" si="4"/>
        <v>15634.528929742242</v>
      </c>
      <c r="AT19" s="970">
        <f t="shared" si="4"/>
        <v>15733.558398629946</v>
      </c>
      <c r="AU19" s="970">
        <f t="shared" si="4"/>
        <v>15832.58786751765</v>
      </c>
      <c r="AV19" s="970">
        <f t="shared" si="4"/>
        <v>70309.617336405354</v>
      </c>
      <c r="AW19" s="970">
        <f t="shared" si="4"/>
        <v>16030.646805293058</v>
      </c>
      <c r="AX19" s="970">
        <f t="shared" si="4"/>
        <v>16129.676274180763</v>
      </c>
      <c r="AY19" s="970">
        <f t="shared" si="4"/>
        <v>16228.705743068465</v>
      </c>
      <c r="AZ19" s="970">
        <f t="shared" si="4"/>
        <v>16327.735211956169</v>
      </c>
      <c r="BA19" s="970">
        <f t="shared" si="4"/>
        <v>16426.764680843873</v>
      </c>
      <c r="BB19" s="970">
        <f t="shared" si="4"/>
        <v>16525.794149731577</v>
      </c>
      <c r="BC19" s="970">
        <f t="shared" si="4"/>
        <v>16633.550328020439</v>
      </c>
      <c r="BD19" s="970">
        <f t="shared" si="4"/>
        <v>16737.939206842631</v>
      </c>
      <c r="BE19" s="970">
        <f t="shared" si="4"/>
        <v>16842.835869768041</v>
      </c>
      <c r="BF19" s="970">
        <f t="shared" si="4"/>
        <v>16947.769167546117</v>
      </c>
      <c r="BG19" s="970">
        <f t="shared" si="4"/>
        <v>17049.357703139965</v>
      </c>
      <c r="BH19" s="970">
        <f t="shared" si="4"/>
        <v>17151.54909805474</v>
      </c>
      <c r="BI19" s="970">
        <f t="shared" si="4"/>
        <v>17250.020729654243</v>
      </c>
      <c r="BJ19" s="970">
        <f t="shared" si="4"/>
        <v>17346.150367554968</v>
      </c>
      <c r="BK19" s="970">
        <f t="shared" si="4"/>
        <v>17440.66697400442</v>
      </c>
      <c r="BL19" s="970">
        <f t="shared" si="4"/>
        <v>17532.806971485123</v>
      </c>
      <c r="BM19" s="970">
        <f t="shared" si="4"/>
        <v>17605.937563861618</v>
      </c>
      <c r="BN19" s="970">
        <f t="shared" si="4"/>
        <v>17678.626528093493</v>
      </c>
      <c r="BO19" s="970">
        <f t="shared" si="4"/>
        <v>17743.951958874641</v>
      </c>
      <c r="BP19" s="970">
        <f t="shared" si="4"/>
        <v>72183.773515113673</v>
      </c>
      <c r="BQ19" s="970">
        <f t="shared" si="4"/>
        <v>17860.145648820471</v>
      </c>
      <c r="BR19" s="970">
        <f t="shared" si="4"/>
        <v>17913.768946515189</v>
      </c>
      <c r="BS19" s="970">
        <f t="shared" si="4"/>
        <v>17958.539416223972</v>
      </c>
      <c r="BT19" s="970">
        <f t="shared" si="4"/>
        <v>17999.481300825239</v>
      </c>
      <c r="BU19" s="970">
        <f t="shared" si="4"/>
        <v>18034.209461039667</v>
      </c>
      <c r="BV19" s="970">
        <f t="shared" si="4"/>
        <v>18064.160774424643</v>
      </c>
      <c r="BW19" s="970">
        <f t="shared" si="4"/>
        <v>18093.91086802911</v>
      </c>
      <c r="BX19" s="970">
        <f t="shared" si="4"/>
        <v>18118.567289633014</v>
      </c>
      <c r="BY19" s="970">
        <f t="shared" si="4"/>
        <v>18139.505559943202</v>
      </c>
      <c r="BZ19" s="970">
        <f t="shared" si="4"/>
        <v>18152.05968146936</v>
      </c>
      <c r="CA19" s="970">
        <f t="shared" si="4"/>
        <v>18165.243229540742</v>
      </c>
      <c r="CB19" s="970">
        <f t="shared" si="4"/>
        <v>18166.370729662591</v>
      </c>
      <c r="CC19" s="970">
        <f t="shared" si="4"/>
        <v>18168.056953906471</v>
      </c>
      <c r="CD19" s="970">
        <f t="shared" si="4"/>
        <v>18162.216647070596</v>
      </c>
      <c r="CE19" s="970">
        <f t="shared" si="4"/>
        <v>18153.570390423094</v>
      </c>
      <c r="CF19" s="970">
        <f t="shared" si="4"/>
        <v>18136.484664433145</v>
      </c>
      <c r="CG19" s="970">
        <f t="shared" si="4"/>
        <v>18134.128093546096</v>
      </c>
      <c r="CH19" s="970">
        <f t="shared" si="4"/>
        <v>18123.59399827513</v>
      </c>
      <c r="CI19" s="970">
        <f t="shared" si="4"/>
        <v>18109.531090731158</v>
      </c>
      <c r="CJ19" s="970">
        <f t="shared" si="4"/>
        <v>72470.536215320099</v>
      </c>
      <c r="CK19" s="970">
        <f t="shared" ref="CK19:DW19" si="5">SUM(CK8:CK18)</f>
        <v>18077.586307910751</v>
      </c>
      <c r="CL19" s="970">
        <f t="shared" si="5"/>
        <v>18053.701783943012</v>
      </c>
      <c r="CM19" s="970">
        <f t="shared" si="5"/>
        <v>18026.192213051869</v>
      </c>
      <c r="CN19" s="970">
        <f t="shared" si="5"/>
        <v>17997.965968891873</v>
      </c>
      <c r="CO19" s="970">
        <f t="shared" si="5"/>
        <v>17965.436400639599</v>
      </c>
      <c r="CP19" s="970">
        <f t="shared" si="5"/>
        <v>17932.59597464959</v>
      </c>
      <c r="CQ19" s="970">
        <f t="shared" si="5"/>
        <v>17904.843033063127</v>
      </c>
      <c r="CR19" s="970">
        <f t="shared" si="5"/>
        <v>17876.330178869739</v>
      </c>
      <c r="CS19" s="970">
        <f t="shared" si="5"/>
        <v>17840.692535119459</v>
      </c>
      <c r="CT19" s="970">
        <f t="shared" si="5"/>
        <v>17804.182043706402</v>
      </c>
      <c r="CU19" s="970">
        <f t="shared" si="5"/>
        <v>17766.151834333643</v>
      </c>
      <c r="CV19" s="970">
        <f t="shared" si="5"/>
        <v>17727.12211134097</v>
      </c>
      <c r="CW19" s="970">
        <f t="shared" si="5"/>
        <v>17689.740492032062</v>
      </c>
      <c r="CX19" s="970">
        <f t="shared" si="5"/>
        <v>17645.589556878273</v>
      </c>
      <c r="CY19" s="971">
        <f t="shared" si="5"/>
        <v>17605.57736717397</v>
      </c>
      <c r="CZ19" s="972">
        <f t="shared" si="5"/>
        <v>0</v>
      </c>
      <c r="DA19" s="973">
        <f t="shared" si="5"/>
        <v>0</v>
      </c>
      <c r="DB19" s="973">
        <f t="shared" si="5"/>
        <v>0</v>
      </c>
      <c r="DC19" s="973">
        <f t="shared" si="5"/>
        <v>0</v>
      </c>
      <c r="DD19" s="973">
        <f t="shared" si="5"/>
        <v>0</v>
      </c>
      <c r="DE19" s="973">
        <f t="shared" si="5"/>
        <v>0</v>
      </c>
      <c r="DF19" s="973">
        <f t="shared" si="5"/>
        <v>0</v>
      </c>
      <c r="DG19" s="973">
        <f t="shared" si="5"/>
        <v>0</v>
      </c>
      <c r="DH19" s="973">
        <f t="shared" si="5"/>
        <v>0</v>
      </c>
      <c r="DI19" s="973">
        <f t="shared" si="5"/>
        <v>0</v>
      </c>
      <c r="DJ19" s="973">
        <f t="shared" si="5"/>
        <v>0</v>
      </c>
      <c r="DK19" s="973">
        <f t="shared" si="5"/>
        <v>0</v>
      </c>
      <c r="DL19" s="973">
        <f t="shared" si="5"/>
        <v>0</v>
      </c>
      <c r="DM19" s="973">
        <f t="shared" si="5"/>
        <v>0</v>
      </c>
      <c r="DN19" s="973">
        <f t="shared" si="5"/>
        <v>0</v>
      </c>
      <c r="DO19" s="973">
        <f t="shared" si="5"/>
        <v>0</v>
      </c>
      <c r="DP19" s="973">
        <f t="shared" si="5"/>
        <v>0</v>
      </c>
      <c r="DQ19" s="973">
        <f t="shared" si="5"/>
        <v>0</v>
      </c>
      <c r="DR19" s="973">
        <f t="shared" si="5"/>
        <v>0</v>
      </c>
      <c r="DS19" s="973">
        <f t="shared" si="5"/>
        <v>0</v>
      </c>
      <c r="DT19" s="973">
        <f t="shared" si="5"/>
        <v>0</v>
      </c>
      <c r="DU19" s="973">
        <f t="shared" si="5"/>
        <v>0</v>
      </c>
      <c r="DV19" s="973">
        <f t="shared" si="5"/>
        <v>0</v>
      </c>
      <c r="DW19" s="974">
        <f t="shared" si="5"/>
        <v>0</v>
      </c>
      <c r="DX19" s="934"/>
    </row>
    <row r="20" spans="2:128" ht="25.5" x14ac:dyDescent="0.2">
      <c r="B20" s="942" t="s">
        <v>489</v>
      </c>
      <c r="C20" s="943" t="s">
        <v>757</v>
      </c>
      <c r="D20" s="944" t="s">
        <v>758</v>
      </c>
      <c r="E20" s="944" t="s">
        <v>514</v>
      </c>
      <c r="F20" s="945" t="s">
        <v>696</v>
      </c>
      <c r="G20" s="946" t="s">
        <v>56</v>
      </c>
      <c r="H20" s="947" t="s">
        <v>490</v>
      </c>
      <c r="I20" s="948">
        <f>MAX(X20:AV20)</f>
        <v>10</v>
      </c>
      <c r="J20" s="949">
        <f>SUMPRODUCT($X$2:$CY$2,$X20:$CY20)*365</f>
        <v>87077.825048217113</v>
      </c>
      <c r="K20" s="949">
        <f>SUMPRODUCT($X$2:$CY$2,$X21:$CY21)+SUMPRODUCT($X$2:$CY$2,$X22:$CY22)+SUMPRODUCT($X$2:$CY$2,$X23:$CY23)</f>
        <v>148256.15508724147</v>
      </c>
      <c r="L20" s="949">
        <f>SUMPRODUCT($X$2:$CY$2,$X24:$CY24) +SUMPRODUCT($X$2:$CY$2,$X25:$CY25)</f>
        <v>19069.300944957984</v>
      </c>
      <c r="M20" s="949">
        <f>SUMPRODUCT($X$2:$CY$2,$X26:$CY26)</f>
        <v>0</v>
      </c>
      <c r="N20" s="949">
        <f>SUMPRODUCT($X$2:$CY$2,$X29:$CY29) +SUMPRODUCT($X$2:$CY$2,$X30:$CY30)</f>
        <v>5755.3859516587127</v>
      </c>
      <c r="O20" s="949">
        <f>SUMPRODUCT($X$2:$CY$2,$X27:$CY27) +SUMPRODUCT($X$2:$CY$2,$X28:$CY28) +SUMPRODUCT($X$2:$CY$2,$X31:$CY31)</f>
        <v>365.36970239004762</v>
      </c>
      <c r="P20" s="949">
        <f>SUM(K20:O20)</f>
        <v>173446.21168624819</v>
      </c>
      <c r="Q20" s="949">
        <f>(SUM(K20:M20)*100000)/(J20*1000)</f>
        <v>192.15621880719604</v>
      </c>
      <c r="R20" s="950">
        <f>(P20*100000)/(J20*1000)</f>
        <v>199.18528234967604</v>
      </c>
      <c r="S20" s="951">
        <v>2</v>
      </c>
      <c r="T20" s="952">
        <v>4</v>
      </c>
      <c r="U20" s="696" t="s">
        <v>491</v>
      </c>
      <c r="V20" s="697" t="s">
        <v>123</v>
      </c>
      <c r="W20" s="698" t="s">
        <v>75</v>
      </c>
      <c r="X20" s="688">
        <v>0</v>
      </c>
      <c r="Y20" s="688">
        <v>0</v>
      </c>
      <c r="Z20" s="688">
        <v>0</v>
      </c>
      <c r="AA20" s="688">
        <v>0</v>
      </c>
      <c r="AB20" s="688">
        <v>0</v>
      </c>
      <c r="AC20" s="688">
        <v>10</v>
      </c>
      <c r="AD20" s="688">
        <v>10</v>
      </c>
      <c r="AE20" s="688">
        <v>10</v>
      </c>
      <c r="AF20" s="688">
        <v>10</v>
      </c>
      <c r="AG20" s="688">
        <v>10</v>
      </c>
      <c r="AH20" s="688">
        <v>10</v>
      </c>
      <c r="AI20" s="688">
        <v>10</v>
      </c>
      <c r="AJ20" s="688">
        <v>10</v>
      </c>
      <c r="AK20" s="688">
        <v>10</v>
      </c>
      <c r="AL20" s="688">
        <v>10</v>
      </c>
      <c r="AM20" s="688">
        <v>10</v>
      </c>
      <c r="AN20" s="688">
        <v>10</v>
      </c>
      <c r="AO20" s="688">
        <v>10</v>
      </c>
      <c r="AP20" s="688">
        <v>10</v>
      </c>
      <c r="AQ20" s="688">
        <v>10</v>
      </c>
      <c r="AR20" s="688">
        <v>10</v>
      </c>
      <c r="AS20" s="688">
        <v>10</v>
      </c>
      <c r="AT20" s="688">
        <v>10</v>
      </c>
      <c r="AU20" s="688">
        <v>10</v>
      </c>
      <c r="AV20" s="688">
        <v>10</v>
      </c>
      <c r="AW20" s="688">
        <v>10</v>
      </c>
      <c r="AX20" s="688">
        <v>10</v>
      </c>
      <c r="AY20" s="688">
        <v>10</v>
      </c>
      <c r="AZ20" s="688">
        <v>10</v>
      </c>
      <c r="BA20" s="688">
        <v>10</v>
      </c>
      <c r="BB20" s="688">
        <v>10</v>
      </c>
      <c r="BC20" s="688">
        <v>10</v>
      </c>
      <c r="BD20" s="688">
        <v>10</v>
      </c>
      <c r="BE20" s="688">
        <v>10</v>
      </c>
      <c r="BF20" s="688">
        <v>10</v>
      </c>
      <c r="BG20" s="688">
        <v>10</v>
      </c>
      <c r="BH20" s="688">
        <v>10</v>
      </c>
      <c r="BI20" s="688">
        <v>10</v>
      </c>
      <c r="BJ20" s="688">
        <v>10</v>
      </c>
      <c r="BK20" s="688">
        <v>10</v>
      </c>
      <c r="BL20" s="688">
        <v>10</v>
      </c>
      <c r="BM20" s="688">
        <v>10</v>
      </c>
      <c r="BN20" s="688">
        <v>10</v>
      </c>
      <c r="BO20" s="688">
        <v>10</v>
      </c>
      <c r="BP20" s="688">
        <v>10</v>
      </c>
      <c r="BQ20" s="688">
        <v>10</v>
      </c>
      <c r="BR20" s="688">
        <v>10</v>
      </c>
      <c r="BS20" s="688">
        <v>10</v>
      </c>
      <c r="BT20" s="688">
        <v>10</v>
      </c>
      <c r="BU20" s="688">
        <v>10</v>
      </c>
      <c r="BV20" s="688">
        <v>10</v>
      </c>
      <c r="BW20" s="688">
        <v>10</v>
      </c>
      <c r="BX20" s="688">
        <v>10</v>
      </c>
      <c r="BY20" s="688">
        <v>10</v>
      </c>
      <c r="BZ20" s="688">
        <v>10</v>
      </c>
      <c r="CA20" s="688">
        <v>10</v>
      </c>
      <c r="CB20" s="688">
        <v>10</v>
      </c>
      <c r="CC20" s="688">
        <v>10</v>
      </c>
      <c r="CD20" s="688">
        <v>10</v>
      </c>
      <c r="CE20" s="688">
        <v>10</v>
      </c>
      <c r="CF20" s="688">
        <v>10</v>
      </c>
      <c r="CG20" s="688">
        <v>10</v>
      </c>
      <c r="CH20" s="688">
        <v>10</v>
      </c>
      <c r="CI20" s="688">
        <v>10</v>
      </c>
      <c r="CJ20" s="688">
        <v>10</v>
      </c>
      <c r="CK20" s="688">
        <v>10</v>
      </c>
      <c r="CL20" s="688">
        <v>10</v>
      </c>
      <c r="CM20" s="688">
        <v>10</v>
      </c>
      <c r="CN20" s="688">
        <v>10</v>
      </c>
      <c r="CO20" s="688">
        <v>10</v>
      </c>
      <c r="CP20" s="688">
        <v>10</v>
      </c>
      <c r="CQ20" s="688">
        <v>10</v>
      </c>
      <c r="CR20" s="688">
        <v>10</v>
      </c>
      <c r="CS20" s="688">
        <v>10</v>
      </c>
      <c r="CT20" s="688">
        <v>10</v>
      </c>
      <c r="CU20" s="688">
        <v>10</v>
      </c>
      <c r="CV20" s="688">
        <v>10</v>
      </c>
      <c r="CW20" s="688">
        <v>10</v>
      </c>
      <c r="CX20" s="688">
        <v>10</v>
      </c>
      <c r="CY20" s="688">
        <v>10</v>
      </c>
      <c r="CZ20" s="953">
        <v>0</v>
      </c>
      <c r="DA20" s="954">
        <v>0</v>
      </c>
      <c r="DB20" s="954">
        <v>0</v>
      </c>
      <c r="DC20" s="954">
        <v>0</v>
      </c>
      <c r="DD20" s="954">
        <v>0</v>
      </c>
      <c r="DE20" s="954">
        <v>0</v>
      </c>
      <c r="DF20" s="954">
        <v>0</v>
      </c>
      <c r="DG20" s="954">
        <v>0</v>
      </c>
      <c r="DH20" s="954">
        <v>0</v>
      </c>
      <c r="DI20" s="954">
        <v>0</v>
      </c>
      <c r="DJ20" s="954">
        <v>0</v>
      </c>
      <c r="DK20" s="954">
        <v>0</v>
      </c>
      <c r="DL20" s="954">
        <v>0</v>
      </c>
      <c r="DM20" s="954">
        <v>0</v>
      </c>
      <c r="DN20" s="954">
        <v>0</v>
      </c>
      <c r="DO20" s="954">
        <v>0</v>
      </c>
      <c r="DP20" s="954">
        <v>0</v>
      </c>
      <c r="DQ20" s="954">
        <v>0</v>
      </c>
      <c r="DR20" s="954">
        <v>0</v>
      </c>
      <c r="DS20" s="954">
        <v>0</v>
      </c>
      <c r="DT20" s="954">
        <v>0</v>
      </c>
      <c r="DU20" s="954">
        <v>0</v>
      </c>
      <c r="DV20" s="954">
        <v>0</v>
      </c>
      <c r="DW20" s="955">
        <v>0</v>
      </c>
      <c r="DX20" s="934"/>
    </row>
    <row r="21" spans="2:128" x14ac:dyDescent="0.2">
      <c r="B21" s="956"/>
      <c r="C21" s="735"/>
      <c r="D21" s="957"/>
      <c r="E21" s="958"/>
      <c r="F21" s="959"/>
      <c r="G21" s="957"/>
      <c r="H21" s="959"/>
      <c r="I21" s="959"/>
      <c r="J21" s="959"/>
      <c r="K21" s="959"/>
      <c r="L21" s="959"/>
      <c r="M21" s="959"/>
      <c r="N21" s="959"/>
      <c r="O21" s="959"/>
      <c r="P21" s="959"/>
      <c r="Q21" s="959"/>
      <c r="R21" s="738"/>
      <c r="S21" s="959"/>
      <c r="T21" s="959"/>
      <c r="U21" s="699" t="s">
        <v>492</v>
      </c>
      <c r="V21" s="697" t="s">
        <v>123</v>
      </c>
      <c r="W21" s="698" t="s">
        <v>493</v>
      </c>
      <c r="X21" s="689">
        <f>[2]Costs!F130</f>
        <v>0</v>
      </c>
      <c r="Y21" s="689">
        <f>[2]Costs!G130</f>
        <v>0</v>
      </c>
      <c r="Z21" s="689">
        <f>[2]Costs!H130</f>
        <v>23654.333333333332</v>
      </c>
      <c r="AA21" s="689">
        <f>[2]Costs!I130</f>
        <v>23654.333333333332</v>
      </c>
      <c r="AB21" s="689">
        <f>[2]Costs!J130</f>
        <v>23654.333333333332</v>
      </c>
      <c r="AC21" s="689">
        <v>0</v>
      </c>
      <c r="AD21" s="689">
        <v>0</v>
      </c>
      <c r="AE21" s="689">
        <v>0</v>
      </c>
      <c r="AF21" s="689">
        <v>0</v>
      </c>
      <c r="AG21" s="689">
        <v>0</v>
      </c>
      <c r="AH21" s="689">
        <v>0</v>
      </c>
      <c r="AI21" s="689">
        <v>0</v>
      </c>
      <c r="AJ21" s="689">
        <v>0</v>
      </c>
      <c r="AK21" s="689">
        <v>0</v>
      </c>
      <c r="AL21" s="689">
        <v>0</v>
      </c>
      <c r="AM21" s="689">
        <v>0</v>
      </c>
      <c r="AN21" s="689">
        <v>0</v>
      </c>
      <c r="AO21" s="689">
        <v>0</v>
      </c>
      <c r="AP21" s="689">
        <v>0</v>
      </c>
      <c r="AQ21" s="689">
        <v>0</v>
      </c>
      <c r="AR21" s="689">
        <v>0</v>
      </c>
      <c r="AS21" s="689">
        <v>0</v>
      </c>
      <c r="AT21" s="689">
        <v>0</v>
      </c>
      <c r="AU21" s="689">
        <v>0</v>
      </c>
      <c r="AV21" s="689">
        <v>23237.853333664421</v>
      </c>
      <c r="AW21" s="689">
        <v>0</v>
      </c>
      <c r="AX21" s="689">
        <v>0</v>
      </c>
      <c r="AY21" s="689">
        <v>0</v>
      </c>
      <c r="AZ21" s="689">
        <v>0</v>
      </c>
      <c r="BA21" s="689">
        <v>0</v>
      </c>
      <c r="BB21" s="689">
        <v>0</v>
      </c>
      <c r="BC21" s="689">
        <v>0</v>
      </c>
      <c r="BD21" s="689">
        <v>0</v>
      </c>
      <c r="BE21" s="689">
        <v>0</v>
      </c>
      <c r="BF21" s="689">
        <v>0</v>
      </c>
      <c r="BG21" s="689">
        <v>0</v>
      </c>
      <c r="BH21" s="689">
        <v>0</v>
      </c>
      <c r="BI21" s="689">
        <v>0</v>
      </c>
      <c r="BJ21" s="689">
        <v>0</v>
      </c>
      <c r="BK21" s="689">
        <v>0</v>
      </c>
      <c r="BL21" s="689">
        <v>0</v>
      </c>
      <c r="BM21" s="689">
        <v>0</v>
      </c>
      <c r="BN21" s="689">
        <v>0</v>
      </c>
      <c r="BO21" s="689">
        <v>0</v>
      </c>
      <c r="BP21" s="689">
        <v>23237.853333664421</v>
      </c>
      <c r="BQ21" s="689">
        <v>0</v>
      </c>
      <c r="BR21" s="689">
        <v>0</v>
      </c>
      <c r="BS21" s="689">
        <v>0</v>
      </c>
      <c r="BT21" s="689">
        <v>0</v>
      </c>
      <c r="BU21" s="689">
        <v>0</v>
      </c>
      <c r="BV21" s="689">
        <v>0</v>
      </c>
      <c r="BW21" s="689">
        <v>0</v>
      </c>
      <c r="BX21" s="689">
        <v>0</v>
      </c>
      <c r="BY21" s="689">
        <v>0</v>
      </c>
      <c r="BZ21" s="689">
        <v>0</v>
      </c>
      <c r="CA21" s="689">
        <v>0</v>
      </c>
      <c r="CB21" s="689">
        <v>0</v>
      </c>
      <c r="CC21" s="689">
        <v>0</v>
      </c>
      <c r="CD21" s="689">
        <v>0</v>
      </c>
      <c r="CE21" s="689">
        <v>0</v>
      </c>
      <c r="CF21" s="689">
        <v>0</v>
      </c>
      <c r="CG21" s="689">
        <v>0</v>
      </c>
      <c r="CH21" s="689">
        <v>0</v>
      </c>
      <c r="CI21" s="689">
        <v>0</v>
      </c>
      <c r="CJ21" s="689">
        <v>23237.853333664421</v>
      </c>
      <c r="CK21" s="689">
        <v>0</v>
      </c>
      <c r="CL21" s="689">
        <v>0</v>
      </c>
      <c r="CM21" s="689">
        <v>0</v>
      </c>
      <c r="CN21" s="689">
        <v>0</v>
      </c>
      <c r="CO21" s="689">
        <v>0</v>
      </c>
      <c r="CP21" s="689">
        <v>0</v>
      </c>
      <c r="CQ21" s="689">
        <v>0</v>
      </c>
      <c r="CR21" s="689">
        <v>0</v>
      </c>
      <c r="CS21" s="689">
        <v>0</v>
      </c>
      <c r="CT21" s="689">
        <v>0</v>
      </c>
      <c r="CU21" s="689">
        <v>0</v>
      </c>
      <c r="CV21" s="689">
        <v>0</v>
      </c>
      <c r="CW21" s="689">
        <v>0</v>
      </c>
      <c r="CX21" s="689">
        <v>0</v>
      </c>
      <c r="CY21" s="689">
        <v>0</v>
      </c>
      <c r="CZ21" s="953">
        <v>0</v>
      </c>
      <c r="DA21" s="954">
        <v>0</v>
      </c>
      <c r="DB21" s="954">
        <v>0</v>
      </c>
      <c r="DC21" s="954">
        <v>0</v>
      </c>
      <c r="DD21" s="954">
        <v>0</v>
      </c>
      <c r="DE21" s="954">
        <v>0</v>
      </c>
      <c r="DF21" s="954">
        <v>0</v>
      </c>
      <c r="DG21" s="954">
        <v>0</v>
      </c>
      <c r="DH21" s="954">
        <v>0</v>
      </c>
      <c r="DI21" s="954">
        <v>0</v>
      </c>
      <c r="DJ21" s="954">
        <v>0</v>
      </c>
      <c r="DK21" s="954">
        <v>0</v>
      </c>
      <c r="DL21" s="954">
        <v>0</v>
      </c>
      <c r="DM21" s="954">
        <v>0</v>
      </c>
      <c r="DN21" s="954">
        <v>0</v>
      </c>
      <c r="DO21" s="954">
        <v>0</v>
      </c>
      <c r="DP21" s="954">
        <v>0</v>
      </c>
      <c r="DQ21" s="954">
        <v>0</v>
      </c>
      <c r="DR21" s="954">
        <v>0</v>
      </c>
      <c r="DS21" s="954">
        <v>0</v>
      </c>
      <c r="DT21" s="954">
        <v>0</v>
      </c>
      <c r="DU21" s="954">
        <v>0</v>
      </c>
      <c r="DV21" s="954">
        <v>0</v>
      </c>
      <c r="DW21" s="955">
        <v>0</v>
      </c>
      <c r="DX21" s="934"/>
    </row>
    <row r="22" spans="2:128" x14ac:dyDescent="0.2">
      <c r="B22" s="960"/>
      <c r="C22" s="743"/>
      <c r="D22" s="961"/>
      <c r="E22" s="962"/>
      <c r="F22" s="961"/>
      <c r="G22" s="961"/>
      <c r="H22" s="961"/>
      <c r="I22" s="961"/>
      <c r="J22" s="961"/>
      <c r="K22" s="961"/>
      <c r="L22" s="961"/>
      <c r="M22" s="961"/>
      <c r="N22" s="961"/>
      <c r="O22" s="961"/>
      <c r="P22" s="961"/>
      <c r="Q22" s="961"/>
      <c r="R22" s="745"/>
      <c r="S22" s="961"/>
      <c r="T22" s="961"/>
      <c r="U22" s="699" t="s">
        <v>494</v>
      </c>
      <c r="V22" s="697" t="s">
        <v>123</v>
      </c>
      <c r="W22" s="698" t="s">
        <v>493</v>
      </c>
      <c r="X22" s="700">
        <v>0</v>
      </c>
      <c r="Y22" s="700">
        <v>0</v>
      </c>
      <c r="Z22" s="700">
        <v>0</v>
      </c>
      <c r="AA22" s="700">
        <v>0</v>
      </c>
      <c r="AB22" s="700">
        <v>0</v>
      </c>
      <c r="AC22" s="700">
        <v>0</v>
      </c>
      <c r="AD22" s="700">
        <v>0</v>
      </c>
      <c r="AE22" s="700">
        <v>0</v>
      </c>
      <c r="AF22" s="700">
        <v>0</v>
      </c>
      <c r="AG22" s="700">
        <v>0</v>
      </c>
      <c r="AH22" s="700">
        <v>0</v>
      </c>
      <c r="AI22" s="700">
        <v>0</v>
      </c>
      <c r="AJ22" s="700">
        <v>0</v>
      </c>
      <c r="AK22" s="700">
        <v>0</v>
      </c>
      <c r="AL22" s="700">
        <v>0</v>
      </c>
      <c r="AM22" s="700">
        <v>0</v>
      </c>
      <c r="AN22" s="700">
        <v>0</v>
      </c>
      <c r="AO22" s="700">
        <v>0</v>
      </c>
      <c r="AP22" s="700">
        <v>0</v>
      </c>
      <c r="AQ22" s="700">
        <v>0</v>
      </c>
      <c r="AR22" s="700">
        <v>0</v>
      </c>
      <c r="AS22" s="700">
        <v>0</v>
      </c>
      <c r="AT22" s="700">
        <v>0</v>
      </c>
      <c r="AU22" s="700">
        <v>0</v>
      </c>
      <c r="AV22" s="700">
        <v>0</v>
      </c>
      <c r="AW22" s="700">
        <v>0</v>
      </c>
      <c r="AX22" s="700">
        <v>0</v>
      </c>
      <c r="AY22" s="700">
        <v>0</v>
      </c>
      <c r="AZ22" s="700">
        <v>0</v>
      </c>
      <c r="BA22" s="700">
        <v>0</v>
      </c>
      <c r="BB22" s="700">
        <v>0</v>
      </c>
      <c r="BC22" s="700">
        <v>0</v>
      </c>
      <c r="BD22" s="700">
        <v>0</v>
      </c>
      <c r="BE22" s="700">
        <v>0</v>
      </c>
      <c r="BF22" s="700">
        <v>0</v>
      </c>
      <c r="BG22" s="700">
        <v>0</v>
      </c>
      <c r="BH22" s="700">
        <v>0</v>
      </c>
      <c r="BI22" s="700">
        <v>0</v>
      </c>
      <c r="BJ22" s="700">
        <v>0</v>
      </c>
      <c r="BK22" s="700">
        <v>0</v>
      </c>
      <c r="BL22" s="700">
        <v>0</v>
      </c>
      <c r="BM22" s="700">
        <v>0</v>
      </c>
      <c r="BN22" s="700">
        <v>0</v>
      </c>
      <c r="BO22" s="700">
        <v>0</v>
      </c>
      <c r="BP22" s="700">
        <v>0</v>
      </c>
      <c r="BQ22" s="700">
        <v>0</v>
      </c>
      <c r="BR22" s="700">
        <v>0</v>
      </c>
      <c r="BS22" s="700">
        <v>0</v>
      </c>
      <c r="BT22" s="700">
        <v>0</v>
      </c>
      <c r="BU22" s="700">
        <v>0</v>
      </c>
      <c r="BV22" s="700">
        <v>0</v>
      </c>
      <c r="BW22" s="700">
        <v>0</v>
      </c>
      <c r="BX22" s="700">
        <v>0</v>
      </c>
      <c r="BY22" s="700">
        <v>0</v>
      </c>
      <c r="BZ22" s="700">
        <v>0</v>
      </c>
      <c r="CA22" s="700">
        <v>0</v>
      </c>
      <c r="CB22" s="700">
        <v>0</v>
      </c>
      <c r="CC22" s="700">
        <v>0</v>
      </c>
      <c r="CD22" s="700">
        <v>0</v>
      </c>
      <c r="CE22" s="700">
        <v>0</v>
      </c>
      <c r="CF22" s="700">
        <v>0</v>
      </c>
      <c r="CG22" s="700">
        <v>0</v>
      </c>
      <c r="CH22" s="700">
        <v>0</v>
      </c>
      <c r="CI22" s="700">
        <v>0</v>
      </c>
      <c r="CJ22" s="700">
        <v>0</v>
      </c>
      <c r="CK22" s="700">
        <v>0</v>
      </c>
      <c r="CL22" s="700">
        <v>0</v>
      </c>
      <c r="CM22" s="700">
        <v>0</v>
      </c>
      <c r="CN22" s="700">
        <v>0</v>
      </c>
      <c r="CO22" s="700">
        <v>0</v>
      </c>
      <c r="CP22" s="700">
        <v>0</v>
      </c>
      <c r="CQ22" s="700">
        <v>0</v>
      </c>
      <c r="CR22" s="700">
        <v>0</v>
      </c>
      <c r="CS22" s="700">
        <v>0</v>
      </c>
      <c r="CT22" s="700">
        <v>0</v>
      </c>
      <c r="CU22" s="700">
        <v>0</v>
      </c>
      <c r="CV22" s="700">
        <v>0</v>
      </c>
      <c r="CW22" s="700">
        <v>0</v>
      </c>
      <c r="CX22" s="700">
        <v>0</v>
      </c>
      <c r="CY22" s="700">
        <v>0</v>
      </c>
      <c r="CZ22" s="953">
        <v>0</v>
      </c>
      <c r="DA22" s="954">
        <v>0</v>
      </c>
      <c r="DB22" s="954">
        <v>0</v>
      </c>
      <c r="DC22" s="954">
        <v>0</v>
      </c>
      <c r="DD22" s="954">
        <v>0</v>
      </c>
      <c r="DE22" s="954">
        <v>0</v>
      </c>
      <c r="DF22" s="954">
        <v>0</v>
      </c>
      <c r="DG22" s="954">
        <v>0</v>
      </c>
      <c r="DH22" s="954">
        <v>0</v>
      </c>
      <c r="DI22" s="954">
        <v>0</v>
      </c>
      <c r="DJ22" s="954">
        <v>0</v>
      </c>
      <c r="DK22" s="954">
        <v>0</v>
      </c>
      <c r="DL22" s="954">
        <v>0</v>
      </c>
      <c r="DM22" s="954">
        <v>0</v>
      </c>
      <c r="DN22" s="954">
        <v>0</v>
      </c>
      <c r="DO22" s="954">
        <v>0</v>
      </c>
      <c r="DP22" s="954">
        <v>0</v>
      </c>
      <c r="DQ22" s="954">
        <v>0</v>
      </c>
      <c r="DR22" s="954">
        <v>0</v>
      </c>
      <c r="DS22" s="954">
        <v>0</v>
      </c>
      <c r="DT22" s="954">
        <v>0</v>
      </c>
      <c r="DU22" s="954">
        <v>0</v>
      </c>
      <c r="DV22" s="954">
        <v>0</v>
      </c>
      <c r="DW22" s="955">
        <v>0</v>
      </c>
      <c r="DX22" s="934"/>
    </row>
    <row r="23" spans="2:128" x14ac:dyDescent="0.2">
      <c r="B23" s="960"/>
      <c r="C23" s="743"/>
      <c r="D23" s="961"/>
      <c r="E23" s="962"/>
      <c r="F23" s="961"/>
      <c r="G23" s="961"/>
      <c r="H23" s="961"/>
      <c r="I23" s="961"/>
      <c r="J23" s="961"/>
      <c r="K23" s="961"/>
      <c r="L23" s="961"/>
      <c r="M23" s="961"/>
      <c r="N23" s="961"/>
      <c r="O23" s="961"/>
      <c r="P23" s="961"/>
      <c r="Q23" s="961"/>
      <c r="R23" s="745"/>
      <c r="S23" s="961"/>
      <c r="T23" s="961"/>
      <c r="U23" s="699" t="s">
        <v>721</v>
      </c>
      <c r="V23" s="697" t="s">
        <v>123</v>
      </c>
      <c r="W23" s="698" t="s">
        <v>493</v>
      </c>
      <c r="X23" s="689">
        <f>'[2]Financing cost'!B69</f>
        <v>0</v>
      </c>
      <c r="Y23" s="689">
        <f>'[2]Financing cost'!C69</f>
        <v>0</v>
      </c>
      <c r="Z23" s="689">
        <f>'[2]Financing cost'!D69</f>
        <v>851.55599999999993</v>
      </c>
      <c r="AA23" s="689">
        <f>'[2]Financing cost'!E69</f>
        <v>1703.1119999999999</v>
      </c>
      <c r="AB23" s="689">
        <f>'[2]Financing cost'!F69</f>
        <v>2554.6679999999997</v>
      </c>
      <c r="AC23" s="689">
        <f>'[2]Financing cost'!G69</f>
        <v>2554.6679999999997</v>
      </c>
      <c r="AD23" s="689">
        <f>'[2]Financing cost'!H69</f>
        <v>2554.6679999999997</v>
      </c>
      <c r="AE23" s="689">
        <f>'[2]Financing cost'!I69</f>
        <v>2554.6679999999997</v>
      </c>
      <c r="AF23" s="689">
        <f>'[2]Financing cost'!J69</f>
        <v>2554.6679999999997</v>
      </c>
      <c r="AG23" s="689">
        <f>'[2]Financing cost'!K69</f>
        <v>2554.6679999999997</v>
      </c>
      <c r="AH23" s="689">
        <f>'[2]Financing cost'!L69</f>
        <v>2554.6679999999997</v>
      </c>
      <c r="AI23" s="689">
        <f>'[2]Financing cost'!M69</f>
        <v>2554.6679999999997</v>
      </c>
      <c r="AJ23" s="689">
        <f>'[2]Financing cost'!N69</f>
        <v>2554.6679999999997</v>
      </c>
      <c r="AK23" s="689">
        <f>'[2]Financing cost'!O69</f>
        <v>2554.6679999999997</v>
      </c>
      <c r="AL23" s="689">
        <f>'[2]Financing cost'!P69</f>
        <v>2554.6679999999997</v>
      </c>
      <c r="AM23" s="689">
        <f>'[2]Financing cost'!Q69</f>
        <v>2554.6679999999997</v>
      </c>
      <c r="AN23" s="689">
        <f>'[2]Financing cost'!R69</f>
        <v>2554.6679999999997</v>
      </c>
      <c r="AO23" s="689">
        <f>'[2]Financing cost'!S69</f>
        <v>2554.6679999999997</v>
      </c>
      <c r="AP23" s="689">
        <f>'[2]Financing cost'!T69</f>
        <v>2554.6679999999997</v>
      </c>
      <c r="AQ23" s="689">
        <f>'[2]Financing cost'!U69</f>
        <v>2554.6679999999997</v>
      </c>
      <c r="AR23" s="689">
        <f>'[2]Financing cost'!V69</f>
        <v>2554.6679999999997</v>
      </c>
      <c r="AS23" s="689">
        <f>'[2]Financing cost'!W69</f>
        <v>2554.6679999999997</v>
      </c>
      <c r="AT23" s="689">
        <f>'[2]Financing cost'!X69</f>
        <v>2554.6679999999997</v>
      </c>
      <c r="AU23" s="689">
        <f>'[2]Financing cost'!Y69</f>
        <v>2554.6679999999997</v>
      </c>
      <c r="AV23" s="689">
        <f>'[2]Financing cost'!Z69</f>
        <v>2554.6679999999997</v>
      </c>
      <c r="AW23" s="689">
        <f>'[2]Financing cost'!AA69</f>
        <v>2554.6679999999997</v>
      </c>
      <c r="AX23" s="689">
        <f>'[2]Financing cost'!AB69</f>
        <v>2554.6679999999997</v>
      </c>
      <c r="AY23" s="689">
        <f>'[2]Financing cost'!AC69</f>
        <v>2554.6679999999997</v>
      </c>
      <c r="AZ23" s="689">
        <f>'[2]Financing cost'!AD69</f>
        <v>2554.6679999999997</v>
      </c>
      <c r="BA23" s="689">
        <f>'[2]Financing cost'!AE69</f>
        <v>2554.6679999999997</v>
      </c>
      <c r="BB23" s="689">
        <f>'[2]Financing cost'!AF69</f>
        <v>2554.6679999999997</v>
      </c>
      <c r="BC23" s="689">
        <f>'[2]Financing cost'!AG69</f>
        <v>2554.6679999999997</v>
      </c>
      <c r="BD23" s="689">
        <f>'[2]Financing cost'!AH69</f>
        <v>2554.6679999999997</v>
      </c>
      <c r="BE23" s="689">
        <f>'[2]Financing cost'!AI69</f>
        <v>2554.6679999999997</v>
      </c>
      <c r="BF23" s="689">
        <f>'[2]Financing cost'!AJ69</f>
        <v>2554.6679999999997</v>
      </c>
      <c r="BG23" s="689">
        <f>'[2]Financing cost'!AK69</f>
        <v>2554.6679999999997</v>
      </c>
      <c r="BH23" s="689">
        <f>'[2]Financing cost'!AL69</f>
        <v>2554.6679999999997</v>
      </c>
      <c r="BI23" s="689">
        <f>'[2]Financing cost'!AM69</f>
        <v>2554.6679999999997</v>
      </c>
      <c r="BJ23" s="689">
        <f>'[2]Financing cost'!AN69</f>
        <v>2554.6679999999997</v>
      </c>
      <c r="BK23" s="689">
        <f>'[2]Financing cost'!AO69</f>
        <v>2554.6679999999997</v>
      </c>
      <c r="BL23" s="689">
        <f>'[2]Financing cost'!AP69</f>
        <v>2554.6679999999997</v>
      </c>
      <c r="BM23" s="689">
        <f>'[2]Financing cost'!AQ69</f>
        <v>2554.6679999999997</v>
      </c>
      <c r="BN23" s="689">
        <f>'[2]Financing cost'!AR69</f>
        <v>2554.6679999999997</v>
      </c>
      <c r="BO23" s="689">
        <f>'[2]Financing cost'!AS69</f>
        <v>2554.6679999999997</v>
      </c>
      <c r="BP23" s="689">
        <f>'[2]Financing cost'!AT69</f>
        <v>2554.6679999999997</v>
      </c>
      <c r="BQ23" s="689">
        <f>'[2]Financing cost'!AU69</f>
        <v>2554.6679999999997</v>
      </c>
      <c r="BR23" s="689">
        <f>'[2]Financing cost'!AV69</f>
        <v>2554.6679999999997</v>
      </c>
      <c r="BS23" s="689">
        <f>'[2]Financing cost'!AW69</f>
        <v>2554.6679999999997</v>
      </c>
      <c r="BT23" s="689">
        <f>'[2]Financing cost'!AX69</f>
        <v>2554.6679999999997</v>
      </c>
      <c r="BU23" s="689">
        <f>'[2]Financing cost'!AY69</f>
        <v>2554.6679999999997</v>
      </c>
      <c r="BV23" s="689">
        <f>'[2]Financing cost'!AZ69</f>
        <v>2554.6679999999997</v>
      </c>
      <c r="BW23" s="689">
        <f>'[2]Financing cost'!BA69</f>
        <v>2554.6679999999997</v>
      </c>
      <c r="BX23" s="689">
        <f>'[2]Financing cost'!BB69</f>
        <v>2554.6679999999997</v>
      </c>
      <c r="BY23" s="689">
        <f>'[2]Financing cost'!BC69</f>
        <v>2554.6679999999997</v>
      </c>
      <c r="BZ23" s="689">
        <f>'[2]Financing cost'!BD69</f>
        <v>2554.6679999999997</v>
      </c>
      <c r="CA23" s="689">
        <f>'[2]Financing cost'!BE69</f>
        <v>2554.6679999999997</v>
      </c>
      <c r="CB23" s="689">
        <f>'[2]Financing cost'!BF69</f>
        <v>2554.6679999999997</v>
      </c>
      <c r="CC23" s="689">
        <f>'[2]Financing cost'!BG69</f>
        <v>2554.6679999999997</v>
      </c>
      <c r="CD23" s="689">
        <f>'[2]Financing cost'!BH69</f>
        <v>2554.6679999999997</v>
      </c>
      <c r="CE23" s="689">
        <f>'[2]Financing cost'!BI69</f>
        <v>2554.6679999999997</v>
      </c>
      <c r="CF23" s="689">
        <f>'[2]Financing cost'!BJ69</f>
        <v>2554.6679999999997</v>
      </c>
      <c r="CG23" s="689">
        <f>'[2]Financing cost'!BK69</f>
        <v>2554.6679999999997</v>
      </c>
      <c r="CH23" s="689">
        <f>'[2]Financing cost'!BL69</f>
        <v>2554.6679999999997</v>
      </c>
      <c r="CI23" s="689">
        <f>'[2]Financing cost'!BM69</f>
        <v>2554.6679999999997</v>
      </c>
      <c r="CJ23" s="689">
        <f>'[2]Financing cost'!BN69</f>
        <v>2554.6679999999997</v>
      </c>
      <c r="CK23" s="689">
        <f>'[2]Financing cost'!BO69</f>
        <v>2554.6679999999997</v>
      </c>
      <c r="CL23" s="689">
        <f>'[2]Financing cost'!BP69</f>
        <v>2554.6679999999997</v>
      </c>
      <c r="CM23" s="689">
        <f>'[2]Financing cost'!BQ69</f>
        <v>2554.6679999999997</v>
      </c>
      <c r="CN23" s="689">
        <f>'[2]Financing cost'!BR69</f>
        <v>2554.6679999999997</v>
      </c>
      <c r="CO23" s="689">
        <f>'[2]Financing cost'!BS69</f>
        <v>2554.6679999999997</v>
      </c>
      <c r="CP23" s="689">
        <f>'[2]Financing cost'!BT69</f>
        <v>2554.6679999999997</v>
      </c>
      <c r="CQ23" s="689">
        <f>'[2]Financing cost'!BU69</f>
        <v>2554.6679999999997</v>
      </c>
      <c r="CR23" s="689">
        <f>'[2]Financing cost'!BV69</f>
        <v>2554.6679999999997</v>
      </c>
      <c r="CS23" s="689">
        <f>'[2]Financing cost'!BW69</f>
        <v>2554.6679999999997</v>
      </c>
      <c r="CT23" s="689">
        <f>'[2]Financing cost'!BX69</f>
        <v>2554.6679999999997</v>
      </c>
      <c r="CU23" s="689">
        <f>'[2]Financing cost'!BY69</f>
        <v>2554.6679999999997</v>
      </c>
      <c r="CV23" s="689">
        <f>'[2]Financing cost'!BZ69</f>
        <v>2554.6679999999997</v>
      </c>
      <c r="CW23" s="689">
        <f>'[2]Financing cost'!CA69</f>
        <v>2554.6679999999997</v>
      </c>
      <c r="CX23" s="689">
        <f>'[2]Financing cost'!CB69</f>
        <v>2554.6679999999997</v>
      </c>
      <c r="CY23" s="689">
        <f>'[2]Financing cost'!CC69</f>
        <v>2554.6679999999997</v>
      </c>
      <c r="CZ23" s="953"/>
      <c r="DA23" s="954"/>
      <c r="DB23" s="954"/>
      <c r="DC23" s="954"/>
      <c r="DD23" s="954"/>
      <c r="DE23" s="954"/>
      <c r="DF23" s="954"/>
      <c r="DG23" s="954"/>
      <c r="DH23" s="954"/>
      <c r="DI23" s="954"/>
      <c r="DJ23" s="954"/>
      <c r="DK23" s="954"/>
      <c r="DL23" s="954"/>
      <c r="DM23" s="954"/>
      <c r="DN23" s="954"/>
      <c r="DO23" s="954"/>
      <c r="DP23" s="954"/>
      <c r="DQ23" s="954"/>
      <c r="DR23" s="954"/>
      <c r="DS23" s="954"/>
      <c r="DT23" s="954"/>
      <c r="DU23" s="954"/>
      <c r="DV23" s="954"/>
      <c r="DW23" s="955"/>
      <c r="DX23" s="934"/>
    </row>
    <row r="24" spans="2:128" x14ac:dyDescent="0.2">
      <c r="B24" s="960"/>
      <c r="C24" s="963"/>
      <c r="D24" s="885"/>
      <c r="E24" s="920"/>
      <c r="F24" s="885"/>
      <c r="G24" s="885"/>
      <c r="H24" s="885"/>
      <c r="I24" s="885"/>
      <c r="J24" s="885"/>
      <c r="K24" s="885"/>
      <c r="L24" s="885"/>
      <c r="M24" s="885"/>
      <c r="N24" s="885"/>
      <c r="O24" s="885"/>
      <c r="P24" s="885"/>
      <c r="Q24" s="885"/>
      <c r="R24" s="964"/>
      <c r="S24" s="885"/>
      <c r="T24" s="885"/>
      <c r="U24" s="699" t="s">
        <v>495</v>
      </c>
      <c r="V24" s="697" t="s">
        <v>123</v>
      </c>
      <c r="W24" s="701" t="s">
        <v>493</v>
      </c>
      <c r="X24" s="689">
        <v>0</v>
      </c>
      <c r="Y24" s="689">
        <v>0</v>
      </c>
      <c r="Z24" s="689">
        <v>0</v>
      </c>
      <c r="AA24" s="689">
        <v>0</v>
      </c>
      <c r="AB24" s="689">
        <v>0</v>
      </c>
      <c r="AC24" s="689">
        <v>173.26642291990117</v>
      </c>
      <c r="AD24" s="689">
        <v>173.26642291990117</v>
      </c>
      <c r="AE24" s="689">
        <v>173.26642291990117</v>
      </c>
      <c r="AF24" s="689">
        <v>173.26642291990117</v>
      </c>
      <c r="AG24" s="689">
        <v>173.26642291990117</v>
      </c>
      <c r="AH24" s="689">
        <v>173.26642291990117</v>
      </c>
      <c r="AI24" s="689">
        <v>173.26642291990117</v>
      </c>
      <c r="AJ24" s="689">
        <v>173.26642291990117</v>
      </c>
      <c r="AK24" s="689">
        <v>173.26642291990117</v>
      </c>
      <c r="AL24" s="689">
        <v>173.26642291990117</v>
      </c>
      <c r="AM24" s="689">
        <v>173.26642291990117</v>
      </c>
      <c r="AN24" s="689">
        <v>173.26642291990117</v>
      </c>
      <c r="AO24" s="689">
        <v>173.26642291990117</v>
      </c>
      <c r="AP24" s="689">
        <v>173.26642291990117</v>
      </c>
      <c r="AQ24" s="689">
        <v>173.26642291990117</v>
      </c>
      <c r="AR24" s="689">
        <v>173.26642291990117</v>
      </c>
      <c r="AS24" s="689">
        <v>173.26642291990117</v>
      </c>
      <c r="AT24" s="689">
        <v>173.26642291990117</v>
      </c>
      <c r="AU24" s="689">
        <v>173.26642291990117</v>
      </c>
      <c r="AV24" s="689">
        <v>173.26642291990117</v>
      </c>
      <c r="AW24" s="689">
        <v>173.26642291990117</v>
      </c>
      <c r="AX24" s="689">
        <v>173.26642291990117</v>
      </c>
      <c r="AY24" s="689">
        <v>173.26642291990117</v>
      </c>
      <c r="AZ24" s="689">
        <v>173.26642291990117</v>
      </c>
      <c r="BA24" s="689">
        <v>173.26642291990117</v>
      </c>
      <c r="BB24" s="689">
        <v>173.26642291990117</v>
      </c>
      <c r="BC24" s="689">
        <v>173.26642291990117</v>
      </c>
      <c r="BD24" s="689">
        <v>173.26642291990117</v>
      </c>
      <c r="BE24" s="689">
        <v>173.26642291990117</v>
      </c>
      <c r="BF24" s="689">
        <v>173.26642291990117</v>
      </c>
      <c r="BG24" s="689">
        <v>173.26642291990117</v>
      </c>
      <c r="BH24" s="689">
        <v>173.26642291990117</v>
      </c>
      <c r="BI24" s="689">
        <v>173.26642291990117</v>
      </c>
      <c r="BJ24" s="689">
        <v>173.26642291990117</v>
      </c>
      <c r="BK24" s="689">
        <v>173.26642291990117</v>
      </c>
      <c r="BL24" s="689">
        <v>173.26642291990117</v>
      </c>
      <c r="BM24" s="689">
        <v>173.26642291990117</v>
      </c>
      <c r="BN24" s="689">
        <v>173.26642291990117</v>
      </c>
      <c r="BO24" s="689">
        <v>173.26642291990117</v>
      </c>
      <c r="BP24" s="689">
        <v>173.26642291990117</v>
      </c>
      <c r="BQ24" s="689">
        <v>173.26642291990117</v>
      </c>
      <c r="BR24" s="689">
        <v>173.26642291990117</v>
      </c>
      <c r="BS24" s="689">
        <v>173.26642291990117</v>
      </c>
      <c r="BT24" s="689">
        <v>173.26642291990117</v>
      </c>
      <c r="BU24" s="689">
        <v>173.26642291990117</v>
      </c>
      <c r="BV24" s="689">
        <v>173.26642291990117</v>
      </c>
      <c r="BW24" s="689">
        <v>173.26642291990117</v>
      </c>
      <c r="BX24" s="689">
        <v>173.26642291990117</v>
      </c>
      <c r="BY24" s="689">
        <v>173.26642291990117</v>
      </c>
      <c r="BZ24" s="689">
        <v>173.26642291990117</v>
      </c>
      <c r="CA24" s="689">
        <v>173.26642291990117</v>
      </c>
      <c r="CB24" s="689">
        <v>173.26642291990117</v>
      </c>
      <c r="CC24" s="689">
        <v>173.26642291990117</v>
      </c>
      <c r="CD24" s="689">
        <v>173.26642291990117</v>
      </c>
      <c r="CE24" s="689">
        <v>173.26642291990117</v>
      </c>
      <c r="CF24" s="689">
        <v>173.26642291990117</v>
      </c>
      <c r="CG24" s="689">
        <v>173.26642291990117</v>
      </c>
      <c r="CH24" s="689">
        <v>173.26642291990117</v>
      </c>
      <c r="CI24" s="689">
        <v>173.26642291990117</v>
      </c>
      <c r="CJ24" s="689">
        <v>173.26642291990117</v>
      </c>
      <c r="CK24" s="689">
        <v>173.26642291990117</v>
      </c>
      <c r="CL24" s="689">
        <v>173.26642291990117</v>
      </c>
      <c r="CM24" s="689">
        <v>173.26642291990117</v>
      </c>
      <c r="CN24" s="689">
        <v>173.26642291990117</v>
      </c>
      <c r="CO24" s="689">
        <v>173.26642291990117</v>
      </c>
      <c r="CP24" s="689">
        <v>173.26642291990117</v>
      </c>
      <c r="CQ24" s="689">
        <v>173.26642291990117</v>
      </c>
      <c r="CR24" s="689">
        <v>173.26642291990117</v>
      </c>
      <c r="CS24" s="689">
        <v>173.26642291990117</v>
      </c>
      <c r="CT24" s="689">
        <v>173.26642291990117</v>
      </c>
      <c r="CU24" s="689">
        <v>173.26642291990117</v>
      </c>
      <c r="CV24" s="689">
        <v>173.26642291990117</v>
      </c>
      <c r="CW24" s="689">
        <v>173.26642291990117</v>
      </c>
      <c r="CX24" s="689">
        <v>173.26642291990117</v>
      </c>
      <c r="CY24" s="689">
        <v>173.26642291990117</v>
      </c>
      <c r="CZ24" s="953">
        <v>0</v>
      </c>
      <c r="DA24" s="954">
        <v>0</v>
      </c>
      <c r="DB24" s="954">
        <v>0</v>
      </c>
      <c r="DC24" s="954">
        <v>0</v>
      </c>
      <c r="DD24" s="954">
        <v>0</v>
      </c>
      <c r="DE24" s="954">
        <v>0</v>
      </c>
      <c r="DF24" s="954">
        <v>0</v>
      </c>
      <c r="DG24" s="954">
        <v>0</v>
      </c>
      <c r="DH24" s="954">
        <v>0</v>
      </c>
      <c r="DI24" s="954">
        <v>0</v>
      </c>
      <c r="DJ24" s="954">
        <v>0</v>
      </c>
      <c r="DK24" s="954">
        <v>0</v>
      </c>
      <c r="DL24" s="954">
        <v>0</v>
      </c>
      <c r="DM24" s="954">
        <v>0</v>
      </c>
      <c r="DN24" s="954">
        <v>0</v>
      </c>
      <c r="DO24" s="954">
        <v>0</v>
      </c>
      <c r="DP24" s="954">
        <v>0</v>
      </c>
      <c r="DQ24" s="954">
        <v>0</v>
      </c>
      <c r="DR24" s="954">
        <v>0</v>
      </c>
      <c r="DS24" s="954">
        <v>0</v>
      </c>
      <c r="DT24" s="954">
        <v>0</v>
      </c>
      <c r="DU24" s="954">
        <v>0</v>
      </c>
      <c r="DV24" s="954">
        <v>0</v>
      </c>
      <c r="DW24" s="955">
        <v>0</v>
      </c>
      <c r="DX24" s="934"/>
    </row>
    <row r="25" spans="2:128" x14ac:dyDescent="0.2">
      <c r="B25" s="965"/>
      <c r="C25" s="966"/>
      <c r="D25" s="885"/>
      <c r="E25" s="920"/>
      <c r="F25" s="885"/>
      <c r="G25" s="885"/>
      <c r="H25" s="885"/>
      <c r="I25" s="885"/>
      <c r="J25" s="885"/>
      <c r="K25" s="885"/>
      <c r="L25" s="885"/>
      <c r="M25" s="885"/>
      <c r="N25" s="885"/>
      <c r="O25" s="885"/>
      <c r="P25" s="885"/>
      <c r="Q25" s="885"/>
      <c r="R25" s="964"/>
      <c r="S25" s="885"/>
      <c r="T25" s="885"/>
      <c r="U25" s="699" t="s">
        <v>496</v>
      </c>
      <c r="V25" s="697" t="s">
        <v>123</v>
      </c>
      <c r="W25" s="701" t="s">
        <v>493</v>
      </c>
      <c r="X25" s="700">
        <v>0</v>
      </c>
      <c r="Y25" s="689">
        <v>0</v>
      </c>
      <c r="Z25" s="689">
        <v>0</v>
      </c>
      <c r="AA25" s="689">
        <v>0</v>
      </c>
      <c r="AB25" s="689">
        <v>0</v>
      </c>
      <c r="AC25" s="700">
        <v>626.05244397365971</v>
      </c>
      <c r="AD25" s="700">
        <v>626.05244397365971</v>
      </c>
      <c r="AE25" s="700">
        <v>626.05244397365971</v>
      </c>
      <c r="AF25" s="700">
        <v>626.05244397365971</v>
      </c>
      <c r="AG25" s="700">
        <v>626.05244397365971</v>
      </c>
      <c r="AH25" s="700">
        <v>626.05244397365971</v>
      </c>
      <c r="AI25" s="700">
        <v>626.05244397365971</v>
      </c>
      <c r="AJ25" s="700">
        <v>626.05244397365971</v>
      </c>
      <c r="AK25" s="700">
        <v>626.05244397365971</v>
      </c>
      <c r="AL25" s="700">
        <v>626.05244397365971</v>
      </c>
      <c r="AM25" s="700">
        <v>626.05244397365971</v>
      </c>
      <c r="AN25" s="700">
        <v>626.05244397365971</v>
      </c>
      <c r="AO25" s="700">
        <v>626.05244397365971</v>
      </c>
      <c r="AP25" s="700">
        <v>626.05244397365971</v>
      </c>
      <c r="AQ25" s="700">
        <v>626.05244397365971</v>
      </c>
      <c r="AR25" s="700">
        <v>626.05244397365971</v>
      </c>
      <c r="AS25" s="700">
        <v>626.05244397365971</v>
      </c>
      <c r="AT25" s="700">
        <v>626.05244397365971</v>
      </c>
      <c r="AU25" s="700">
        <v>626.05244397365971</v>
      </c>
      <c r="AV25" s="700">
        <v>626.05244397365971</v>
      </c>
      <c r="AW25" s="700">
        <v>626.05244397365971</v>
      </c>
      <c r="AX25" s="700">
        <v>626.05244397365971</v>
      </c>
      <c r="AY25" s="700">
        <v>626.05244397365971</v>
      </c>
      <c r="AZ25" s="700">
        <v>626.05244397365971</v>
      </c>
      <c r="BA25" s="700">
        <v>626.05244397365971</v>
      </c>
      <c r="BB25" s="700">
        <v>626.05244397365971</v>
      </c>
      <c r="BC25" s="700">
        <v>626.05244397365971</v>
      </c>
      <c r="BD25" s="700">
        <v>626.05244397365971</v>
      </c>
      <c r="BE25" s="700">
        <v>626.05244397365971</v>
      </c>
      <c r="BF25" s="700">
        <v>626.05244397365971</v>
      </c>
      <c r="BG25" s="700">
        <v>626.05244397365971</v>
      </c>
      <c r="BH25" s="700">
        <v>626.05244397365971</v>
      </c>
      <c r="BI25" s="700">
        <v>626.05244397365971</v>
      </c>
      <c r="BJ25" s="700">
        <v>626.05244397365971</v>
      </c>
      <c r="BK25" s="700">
        <v>626.05244397365971</v>
      </c>
      <c r="BL25" s="700">
        <v>626.05244397365971</v>
      </c>
      <c r="BM25" s="700">
        <v>626.05244397365971</v>
      </c>
      <c r="BN25" s="700">
        <v>626.05244397365971</v>
      </c>
      <c r="BO25" s="700">
        <v>626.05244397365971</v>
      </c>
      <c r="BP25" s="700">
        <v>626.05244397365971</v>
      </c>
      <c r="BQ25" s="700">
        <v>626.05244397365971</v>
      </c>
      <c r="BR25" s="700">
        <v>626.05244397365971</v>
      </c>
      <c r="BS25" s="700">
        <v>626.05244397365971</v>
      </c>
      <c r="BT25" s="700">
        <v>626.05244397365971</v>
      </c>
      <c r="BU25" s="700">
        <v>626.05244397365971</v>
      </c>
      <c r="BV25" s="700">
        <v>626.05244397365971</v>
      </c>
      <c r="BW25" s="700">
        <v>626.05244397365971</v>
      </c>
      <c r="BX25" s="700">
        <v>626.05244397365971</v>
      </c>
      <c r="BY25" s="700">
        <v>626.05244397365971</v>
      </c>
      <c r="BZ25" s="700">
        <v>626.05244397365971</v>
      </c>
      <c r="CA25" s="700">
        <v>626.05244397365971</v>
      </c>
      <c r="CB25" s="700">
        <v>626.05244397365971</v>
      </c>
      <c r="CC25" s="700">
        <v>626.05244397365971</v>
      </c>
      <c r="CD25" s="700">
        <v>626.05244397365971</v>
      </c>
      <c r="CE25" s="700">
        <v>626.05244397365971</v>
      </c>
      <c r="CF25" s="700">
        <v>626.05244397365971</v>
      </c>
      <c r="CG25" s="700">
        <v>626.05244397365971</v>
      </c>
      <c r="CH25" s="700">
        <v>626.05244397365971</v>
      </c>
      <c r="CI25" s="700">
        <v>626.05244397365971</v>
      </c>
      <c r="CJ25" s="700">
        <v>626.05244397365971</v>
      </c>
      <c r="CK25" s="700">
        <v>626.05244397365971</v>
      </c>
      <c r="CL25" s="700">
        <v>626.05244397365971</v>
      </c>
      <c r="CM25" s="700">
        <v>626.05244397365971</v>
      </c>
      <c r="CN25" s="700">
        <v>626.05244397365971</v>
      </c>
      <c r="CO25" s="700">
        <v>626.05244397365971</v>
      </c>
      <c r="CP25" s="700">
        <v>626.05244397365971</v>
      </c>
      <c r="CQ25" s="700">
        <v>626.05244397365971</v>
      </c>
      <c r="CR25" s="700">
        <v>626.05244397365971</v>
      </c>
      <c r="CS25" s="700">
        <v>626.05244397365971</v>
      </c>
      <c r="CT25" s="700">
        <v>626.05244397365971</v>
      </c>
      <c r="CU25" s="700">
        <v>626.05244397365971</v>
      </c>
      <c r="CV25" s="700">
        <v>626.05244397365971</v>
      </c>
      <c r="CW25" s="700">
        <v>626.05244397365971</v>
      </c>
      <c r="CX25" s="700">
        <v>626.05244397365971</v>
      </c>
      <c r="CY25" s="700">
        <v>626.05244397365971</v>
      </c>
      <c r="CZ25" s="953">
        <v>0</v>
      </c>
      <c r="DA25" s="954">
        <v>0</v>
      </c>
      <c r="DB25" s="954">
        <v>0</v>
      </c>
      <c r="DC25" s="954">
        <v>0</v>
      </c>
      <c r="DD25" s="954">
        <v>0</v>
      </c>
      <c r="DE25" s="954">
        <v>0</v>
      </c>
      <c r="DF25" s="954">
        <v>0</v>
      </c>
      <c r="DG25" s="954">
        <v>0</v>
      </c>
      <c r="DH25" s="954">
        <v>0</v>
      </c>
      <c r="DI25" s="954">
        <v>0</v>
      </c>
      <c r="DJ25" s="954">
        <v>0</v>
      </c>
      <c r="DK25" s="954">
        <v>0</v>
      </c>
      <c r="DL25" s="954">
        <v>0</v>
      </c>
      <c r="DM25" s="954">
        <v>0</v>
      </c>
      <c r="DN25" s="954">
        <v>0</v>
      </c>
      <c r="DO25" s="954">
        <v>0</v>
      </c>
      <c r="DP25" s="954">
        <v>0</v>
      </c>
      <c r="DQ25" s="954">
        <v>0</v>
      </c>
      <c r="DR25" s="954">
        <v>0</v>
      </c>
      <c r="DS25" s="954">
        <v>0</v>
      </c>
      <c r="DT25" s="954">
        <v>0</v>
      </c>
      <c r="DU25" s="954">
        <v>0</v>
      </c>
      <c r="DV25" s="954">
        <v>0</v>
      </c>
      <c r="DW25" s="955">
        <v>0</v>
      </c>
      <c r="DX25" s="934"/>
    </row>
    <row r="26" spans="2:128" x14ac:dyDescent="0.2">
      <c r="B26" s="965"/>
      <c r="C26" s="966"/>
      <c r="D26" s="885"/>
      <c r="E26" s="920"/>
      <c r="F26" s="885"/>
      <c r="G26" s="885"/>
      <c r="H26" s="885"/>
      <c r="I26" s="885"/>
      <c r="J26" s="885"/>
      <c r="K26" s="885"/>
      <c r="L26" s="885"/>
      <c r="M26" s="885"/>
      <c r="N26" s="885"/>
      <c r="O26" s="885"/>
      <c r="P26" s="885"/>
      <c r="Q26" s="885"/>
      <c r="R26" s="964"/>
      <c r="S26" s="885"/>
      <c r="T26" s="885"/>
      <c r="U26" s="702" t="s">
        <v>497</v>
      </c>
      <c r="V26" s="703" t="s">
        <v>123</v>
      </c>
      <c r="W26" s="701" t="s">
        <v>493</v>
      </c>
      <c r="X26" s="700">
        <v>0</v>
      </c>
      <c r="Y26" s="700">
        <v>0</v>
      </c>
      <c r="Z26" s="700">
        <v>0</v>
      </c>
      <c r="AA26" s="700">
        <v>0</v>
      </c>
      <c r="AB26" s="700">
        <v>0</v>
      </c>
      <c r="AC26" s="700">
        <v>0</v>
      </c>
      <c r="AD26" s="700">
        <v>0</v>
      </c>
      <c r="AE26" s="700">
        <v>0</v>
      </c>
      <c r="AF26" s="700">
        <v>0</v>
      </c>
      <c r="AG26" s="700">
        <v>0</v>
      </c>
      <c r="AH26" s="700">
        <v>0</v>
      </c>
      <c r="AI26" s="700">
        <v>0</v>
      </c>
      <c r="AJ26" s="700">
        <v>0</v>
      </c>
      <c r="AK26" s="700">
        <v>0</v>
      </c>
      <c r="AL26" s="700">
        <v>0</v>
      </c>
      <c r="AM26" s="700">
        <v>0</v>
      </c>
      <c r="AN26" s="700">
        <v>0</v>
      </c>
      <c r="AO26" s="700">
        <v>0</v>
      </c>
      <c r="AP26" s="700">
        <v>0</v>
      </c>
      <c r="AQ26" s="700">
        <v>0</v>
      </c>
      <c r="AR26" s="700">
        <v>0</v>
      </c>
      <c r="AS26" s="700">
        <v>0</v>
      </c>
      <c r="AT26" s="700">
        <v>0</v>
      </c>
      <c r="AU26" s="700">
        <v>0</v>
      </c>
      <c r="AV26" s="700">
        <v>0</v>
      </c>
      <c r="AW26" s="700">
        <v>0</v>
      </c>
      <c r="AX26" s="700">
        <v>0</v>
      </c>
      <c r="AY26" s="700">
        <v>0</v>
      </c>
      <c r="AZ26" s="700">
        <v>0</v>
      </c>
      <c r="BA26" s="700">
        <v>0</v>
      </c>
      <c r="BB26" s="700">
        <v>0</v>
      </c>
      <c r="BC26" s="700">
        <v>0</v>
      </c>
      <c r="BD26" s="700">
        <v>0</v>
      </c>
      <c r="BE26" s="700">
        <v>0</v>
      </c>
      <c r="BF26" s="700">
        <v>0</v>
      </c>
      <c r="BG26" s="700">
        <v>0</v>
      </c>
      <c r="BH26" s="700">
        <v>0</v>
      </c>
      <c r="BI26" s="700">
        <v>0</v>
      </c>
      <c r="BJ26" s="700">
        <v>0</v>
      </c>
      <c r="BK26" s="700">
        <v>0</v>
      </c>
      <c r="BL26" s="700">
        <v>0</v>
      </c>
      <c r="BM26" s="700">
        <v>0</v>
      </c>
      <c r="BN26" s="700">
        <v>0</v>
      </c>
      <c r="BO26" s="700">
        <v>0</v>
      </c>
      <c r="BP26" s="700">
        <v>0</v>
      </c>
      <c r="BQ26" s="700">
        <v>0</v>
      </c>
      <c r="BR26" s="700">
        <v>0</v>
      </c>
      <c r="BS26" s="700">
        <v>0</v>
      </c>
      <c r="BT26" s="700">
        <v>0</v>
      </c>
      <c r="BU26" s="700">
        <v>0</v>
      </c>
      <c r="BV26" s="700">
        <v>0</v>
      </c>
      <c r="BW26" s="700">
        <v>0</v>
      </c>
      <c r="BX26" s="700">
        <v>0</v>
      </c>
      <c r="BY26" s="700">
        <v>0</v>
      </c>
      <c r="BZ26" s="700">
        <v>0</v>
      </c>
      <c r="CA26" s="700">
        <v>0</v>
      </c>
      <c r="CB26" s="700">
        <v>0</v>
      </c>
      <c r="CC26" s="700">
        <v>0</v>
      </c>
      <c r="CD26" s="700">
        <v>0</v>
      </c>
      <c r="CE26" s="700">
        <v>0</v>
      </c>
      <c r="CF26" s="700">
        <v>0</v>
      </c>
      <c r="CG26" s="700">
        <v>0</v>
      </c>
      <c r="CH26" s="700">
        <v>0</v>
      </c>
      <c r="CI26" s="700">
        <v>0</v>
      </c>
      <c r="CJ26" s="700">
        <v>0</v>
      </c>
      <c r="CK26" s="700">
        <v>0</v>
      </c>
      <c r="CL26" s="700">
        <v>0</v>
      </c>
      <c r="CM26" s="700">
        <v>0</v>
      </c>
      <c r="CN26" s="700">
        <v>0</v>
      </c>
      <c r="CO26" s="700">
        <v>0</v>
      </c>
      <c r="CP26" s="700">
        <v>0</v>
      </c>
      <c r="CQ26" s="700">
        <v>0</v>
      </c>
      <c r="CR26" s="700">
        <v>0</v>
      </c>
      <c r="CS26" s="700">
        <v>0</v>
      </c>
      <c r="CT26" s="700">
        <v>0</v>
      </c>
      <c r="CU26" s="700">
        <v>0</v>
      </c>
      <c r="CV26" s="700">
        <v>0</v>
      </c>
      <c r="CW26" s="700">
        <v>0</v>
      </c>
      <c r="CX26" s="700">
        <v>0</v>
      </c>
      <c r="CY26" s="700">
        <v>0</v>
      </c>
      <c r="CZ26" s="953">
        <v>0</v>
      </c>
      <c r="DA26" s="954">
        <v>0</v>
      </c>
      <c r="DB26" s="954">
        <v>0</v>
      </c>
      <c r="DC26" s="954">
        <v>0</v>
      </c>
      <c r="DD26" s="954">
        <v>0</v>
      </c>
      <c r="DE26" s="954">
        <v>0</v>
      </c>
      <c r="DF26" s="954">
        <v>0</v>
      </c>
      <c r="DG26" s="954">
        <v>0</v>
      </c>
      <c r="DH26" s="954">
        <v>0</v>
      </c>
      <c r="DI26" s="954">
        <v>0</v>
      </c>
      <c r="DJ26" s="954">
        <v>0</v>
      </c>
      <c r="DK26" s="954">
        <v>0</v>
      </c>
      <c r="DL26" s="954">
        <v>0</v>
      </c>
      <c r="DM26" s="954">
        <v>0</v>
      </c>
      <c r="DN26" s="954">
        <v>0</v>
      </c>
      <c r="DO26" s="954">
        <v>0</v>
      </c>
      <c r="DP26" s="954">
        <v>0</v>
      </c>
      <c r="DQ26" s="954">
        <v>0</v>
      </c>
      <c r="DR26" s="954">
        <v>0</v>
      </c>
      <c r="DS26" s="954">
        <v>0</v>
      </c>
      <c r="DT26" s="954">
        <v>0</v>
      </c>
      <c r="DU26" s="954">
        <v>0</v>
      </c>
      <c r="DV26" s="954">
        <v>0</v>
      </c>
      <c r="DW26" s="955">
        <v>0</v>
      </c>
      <c r="DX26" s="934"/>
    </row>
    <row r="27" spans="2:128" x14ac:dyDescent="0.2">
      <c r="B27" s="965"/>
      <c r="C27" s="966"/>
      <c r="D27" s="885"/>
      <c r="E27" s="920"/>
      <c r="F27" s="885"/>
      <c r="G27" s="885"/>
      <c r="H27" s="885"/>
      <c r="I27" s="885"/>
      <c r="J27" s="885"/>
      <c r="K27" s="885"/>
      <c r="L27" s="885"/>
      <c r="M27" s="885"/>
      <c r="N27" s="885"/>
      <c r="O27" s="885"/>
      <c r="P27" s="885"/>
      <c r="Q27" s="885"/>
      <c r="R27" s="964"/>
      <c r="S27" s="885"/>
      <c r="T27" s="885"/>
      <c r="U27" s="699" t="s">
        <v>498</v>
      </c>
      <c r="V27" s="697" t="s">
        <v>123</v>
      </c>
      <c r="W27" s="701" t="s">
        <v>493</v>
      </c>
      <c r="X27" s="689">
        <f>'[2]Social &amp; Env'!L52</f>
        <v>0</v>
      </c>
      <c r="Y27" s="689">
        <f>'[2]Social &amp; Env'!M52</f>
        <v>0</v>
      </c>
      <c r="Z27" s="689">
        <f>'[2]Social &amp; Env'!N52</f>
        <v>41.529711329087355</v>
      </c>
      <c r="AA27" s="689">
        <f>'[2]Social &amp; Env'!O52</f>
        <v>41.529711329087355</v>
      </c>
      <c r="AB27" s="689">
        <f>'[2]Social &amp; Env'!P52</f>
        <v>41.529711329087355</v>
      </c>
      <c r="AC27" s="689">
        <f>'[2]Social &amp; Env'!Q52</f>
        <v>0</v>
      </c>
      <c r="AD27" s="689">
        <f>'[2]Social &amp; Env'!R52</f>
        <v>0</v>
      </c>
      <c r="AE27" s="689">
        <f>'[2]Social &amp; Env'!S52</f>
        <v>0</v>
      </c>
      <c r="AF27" s="689">
        <f>'[2]Social &amp; Env'!T52</f>
        <v>0</v>
      </c>
      <c r="AG27" s="689">
        <f>'[2]Social &amp; Env'!U52</f>
        <v>0</v>
      </c>
      <c r="AH27" s="689">
        <f>'[2]Social &amp; Env'!V52</f>
        <v>0</v>
      </c>
      <c r="AI27" s="689">
        <f>'[2]Social &amp; Env'!W52</f>
        <v>0</v>
      </c>
      <c r="AJ27" s="689">
        <f>'[2]Social &amp; Env'!X52</f>
        <v>0</v>
      </c>
      <c r="AK27" s="689">
        <f>'[2]Social &amp; Env'!Y52</f>
        <v>0</v>
      </c>
      <c r="AL27" s="689">
        <f>'[2]Social &amp; Env'!Z52</f>
        <v>0</v>
      </c>
      <c r="AM27" s="689">
        <f>'[2]Social &amp; Env'!AA52</f>
        <v>0</v>
      </c>
      <c r="AN27" s="689">
        <f>'[2]Social &amp; Env'!AB52</f>
        <v>0</v>
      </c>
      <c r="AO27" s="689">
        <f>'[2]Social &amp; Env'!AC52</f>
        <v>0</v>
      </c>
      <c r="AP27" s="689">
        <f>'[2]Social &amp; Env'!AD52</f>
        <v>0</v>
      </c>
      <c r="AQ27" s="689">
        <f>'[2]Social &amp; Env'!AE52</f>
        <v>0</v>
      </c>
      <c r="AR27" s="689">
        <f>'[2]Social &amp; Env'!AF52</f>
        <v>0</v>
      </c>
      <c r="AS27" s="689">
        <f>'[2]Social &amp; Env'!AG52</f>
        <v>0</v>
      </c>
      <c r="AT27" s="689">
        <f>'[2]Social &amp; Env'!AH52</f>
        <v>0</v>
      </c>
      <c r="AU27" s="689">
        <f>'[2]Social &amp; Env'!AI52</f>
        <v>0</v>
      </c>
      <c r="AV27" s="689">
        <f>'[2]Social &amp; Env'!AJ52</f>
        <v>0</v>
      </c>
      <c r="AW27" s="689">
        <f>'[2]Social &amp; Env'!AK52</f>
        <v>0</v>
      </c>
      <c r="AX27" s="689">
        <f>'[2]Social &amp; Env'!AL52</f>
        <v>0</v>
      </c>
      <c r="AY27" s="689">
        <f>'[2]Social &amp; Env'!AM52</f>
        <v>0</v>
      </c>
      <c r="AZ27" s="689">
        <f>'[2]Social &amp; Env'!AN52</f>
        <v>0</v>
      </c>
      <c r="BA27" s="689">
        <f>'[2]Social &amp; Env'!AO52</f>
        <v>0</v>
      </c>
      <c r="BB27" s="689">
        <f>'[2]Social &amp; Env'!AP52</f>
        <v>0</v>
      </c>
      <c r="BC27" s="689">
        <f>'[2]Social &amp; Env'!AQ52</f>
        <v>0</v>
      </c>
      <c r="BD27" s="689">
        <f>'[2]Social &amp; Env'!AR52</f>
        <v>0</v>
      </c>
      <c r="BE27" s="689">
        <f>'[2]Social &amp; Env'!AS52</f>
        <v>0</v>
      </c>
      <c r="BF27" s="689">
        <f>'[2]Social &amp; Env'!AT52</f>
        <v>0</v>
      </c>
      <c r="BG27" s="689">
        <f>'[2]Social &amp; Env'!AU52</f>
        <v>0</v>
      </c>
      <c r="BH27" s="689">
        <f>'[2]Social &amp; Env'!AV52</f>
        <v>0</v>
      </c>
      <c r="BI27" s="689">
        <f>'[2]Social &amp; Env'!AW52</f>
        <v>0</v>
      </c>
      <c r="BJ27" s="689">
        <f>'[2]Social &amp; Env'!AX52</f>
        <v>0</v>
      </c>
      <c r="BK27" s="689">
        <f>'[2]Social &amp; Env'!AY52</f>
        <v>0</v>
      </c>
      <c r="BL27" s="689">
        <f>'[2]Social &amp; Env'!AZ52</f>
        <v>0</v>
      </c>
      <c r="BM27" s="689">
        <f>'[2]Social &amp; Env'!BA52</f>
        <v>0</v>
      </c>
      <c r="BN27" s="689">
        <f>'[2]Social &amp; Env'!BB52</f>
        <v>0</v>
      </c>
      <c r="BO27" s="689">
        <f>'[2]Social &amp; Env'!BC52</f>
        <v>0</v>
      </c>
      <c r="BP27" s="689">
        <f>'[2]Social &amp; Env'!BD52</f>
        <v>0</v>
      </c>
      <c r="BQ27" s="689">
        <f>'[2]Social &amp; Env'!BE52</f>
        <v>0</v>
      </c>
      <c r="BR27" s="689">
        <f>'[2]Social &amp; Env'!BF52</f>
        <v>0</v>
      </c>
      <c r="BS27" s="689">
        <f>'[2]Social &amp; Env'!BG52</f>
        <v>0</v>
      </c>
      <c r="BT27" s="689">
        <f>'[2]Social &amp; Env'!BH52</f>
        <v>0</v>
      </c>
      <c r="BU27" s="689">
        <f>'[2]Social &amp; Env'!BI52</f>
        <v>0</v>
      </c>
      <c r="BV27" s="689">
        <f>'[2]Social &amp; Env'!BJ52</f>
        <v>0</v>
      </c>
      <c r="BW27" s="689">
        <f>'[2]Social &amp; Env'!BK52</f>
        <v>0</v>
      </c>
      <c r="BX27" s="689">
        <f>'[2]Social &amp; Env'!BL52</f>
        <v>0</v>
      </c>
      <c r="BY27" s="689">
        <f>'[2]Social &amp; Env'!BM52</f>
        <v>0</v>
      </c>
      <c r="BZ27" s="689">
        <f>'[2]Social &amp; Env'!BN52</f>
        <v>0</v>
      </c>
      <c r="CA27" s="689">
        <f>'[2]Social &amp; Env'!BO52</f>
        <v>0</v>
      </c>
      <c r="CB27" s="689">
        <f>'[2]Social &amp; Env'!BP52</f>
        <v>0</v>
      </c>
      <c r="CC27" s="689">
        <f>'[2]Social &amp; Env'!BQ52</f>
        <v>0</v>
      </c>
      <c r="CD27" s="689">
        <f>'[2]Social &amp; Env'!BR52</f>
        <v>0</v>
      </c>
      <c r="CE27" s="689">
        <f>'[2]Social &amp; Env'!BS52</f>
        <v>0</v>
      </c>
      <c r="CF27" s="689">
        <f>'[2]Social &amp; Env'!BT52</f>
        <v>0</v>
      </c>
      <c r="CG27" s="689">
        <f>'[2]Social &amp; Env'!BU52</f>
        <v>0</v>
      </c>
      <c r="CH27" s="689">
        <f>'[2]Social &amp; Env'!BV52</f>
        <v>0</v>
      </c>
      <c r="CI27" s="689">
        <f>'[2]Social &amp; Env'!BW52</f>
        <v>0</v>
      </c>
      <c r="CJ27" s="689">
        <f>'[2]Social &amp; Env'!BX52</f>
        <v>0</v>
      </c>
      <c r="CK27" s="689">
        <f>'[2]Social &amp; Env'!BY52</f>
        <v>0</v>
      </c>
      <c r="CL27" s="689">
        <f>'[2]Social &amp; Env'!BZ52</f>
        <v>0</v>
      </c>
      <c r="CM27" s="689">
        <f>'[2]Social &amp; Env'!CA52</f>
        <v>0</v>
      </c>
      <c r="CN27" s="689">
        <f>'[2]Social &amp; Env'!CB52</f>
        <v>0</v>
      </c>
      <c r="CO27" s="689">
        <f>'[2]Social &amp; Env'!CC52</f>
        <v>0</v>
      </c>
      <c r="CP27" s="689">
        <f>'[2]Social &amp; Env'!CD52</f>
        <v>0</v>
      </c>
      <c r="CQ27" s="689">
        <f>'[2]Social &amp; Env'!CE52</f>
        <v>0</v>
      </c>
      <c r="CR27" s="689">
        <f>'[2]Social &amp; Env'!CF52</f>
        <v>0</v>
      </c>
      <c r="CS27" s="689">
        <f>'[2]Social &amp; Env'!CG52</f>
        <v>0</v>
      </c>
      <c r="CT27" s="689">
        <f>'[2]Social &amp; Env'!CH52</f>
        <v>0</v>
      </c>
      <c r="CU27" s="689">
        <f>'[2]Social &amp; Env'!CI52</f>
        <v>0</v>
      </c>
      <c r="CV27" s="689">
        <f>'[2]Social &amp; Env'!CJ52</f>
        <v>0</v>
      </c>
      <c r="CW27" s="689">
        <f>'[2]Social &amp; Env'!CK52</f>
        <v>0</v>
      </c>
      <c r="CX27" s="689">
        <f>'[2]Social &amp; Env'!CL52</f>
        <v>0</v>
      </c>
      <c r="CY27" s="689">
        <f>'[2]Social &amp; Env'!CM52</f>
        <v>0</v>
      </c>
      <c r="CZ27" s="953">
        <v>0</v>
      </c>
      <c r="DA27" s="954">
        <v>0</v>
      </c>
      <c r="DB27" s="954">
        <v>0</v>
      </c>
      <c r="DC27" s="954">
        <v>0</v>
      </c>
      <c r="DD27" s="954">
        <v>0</v>
      </c>
      <c r="DE27" s="954">
        <v>0</v>
      </c>
      <c r="DF27" s="954">
        <v>0</v>
      </c>
      <c r="DG27" s="954">
        <v>0</v>
      </c>
      <c r="DH27" s="954">
        <v>0</v>
      </c>
      <c r="DI27" s="954">
        <v>0</v>
      </c>
      <c r="DJ27" s="954">
        <v>0</v>
      </c>
      <c r="DK27" s="954">
        <v>0</v>
      </c>
      <c r="DL27" s="954">
        <v>0</v>
      </c>
      <c r="DM27" s="954">
        <v>0</v>
      </c>
      <c r="DN27" s="954">
        <v>0</v>
      </c>
      <c r="DO27" s="954">
        <v>0</v>
      </c>
      <c r="DP27" s="954">
        <v>0</v>
      </c>
      <c r="DQ27" s="954">
        <v>0</v>
      </c>
      <c r="DR27" s="954">
        <v>0</v>
      </c>
      <c r="DS27" s="954">
        <v>0</v>
      </c>
      <c r="DT27" s="954">
        <v>0</v>
      </c>
      <c r="DU27" s="954">
        <v>0</v>
      </c>
      <c r="DV27" s="954">
        <v>0</v>
      </c>
      <c r="DW27" s="955">
        <v>0</v>
      </c>
      <c r="DX27" s="934"/>
    </row>
    <row r="28" spans="2:128" x14ac:dyDescent="0.2">
      <c r="B28" s="967"/>
      <c r="C28" s="966"/>
      <c r="D28" s="885"/>
      <c r="E28" s="920"/>
      <c r="F28" s="885"/>
      <c r="G28" s="885"/>
      <c r="H28" s="885"/>
      <c r="I28" s="885"/>
      <c r="J28" s="885"/>
      <c r="K28" s="885"/>
      <c r="L28" s="885"/>
      <c r="M28" s="885"/>
      <c r="N28" s="885"/>
      <c r="O28" s="885"/>
      <c r="P28" s="885"/>
      <c r="Q28" s="885"/>
      <c r="R28" s="964"/>
      <c r="S28" s="885"/>
      <c r="T28" s="885"/>
      <c r="U28" s="699" t="s">
        <v>499</v>
      </c>
      <c r="V28" s="697" t="s">
        <v>123</v>
      </c>
      <c r="W28" s="701" t="s">
        <v>493</v>
      </c>
      <c r="X28" s="689">
        <f>'[2]Social &amp; Env'!L53</f>
        <v>0</v>
      </c>
      <c r="Y28" s="689">
        <f>'[2]Social &amp; Env'!M53</f>
        <v>0</v>
      </c>
      <c r="Z28" s="689">
        <f>'[2]Social &amp; Env'!N53</f>
        <v>0</v>
      </c>
      <c r="AA28" s="689">
        <f>'[2]Social &amp; Env'!O53</f>
        <v>0</v>
      </c>
      <c r="AB28" s="689">
        <f>'[2]Social &amp; Env'!P53</f>
        <v>0</v>
      </c>
      <c r="AC28" s="689">
        <f>'[2]Social &amp; Env'!Q53</f>
        <v>10.602915772623552</v>
      </c>
      <c r="AD28" s="689">
        <f>'[2]Social &amp; Env'!R53</f>
        <v>10.602915772623552</v>
      </c>
      <c r="AE28" s="689">
        <f>'[2]Social &amp; Env'!S53</f>
        <v>10.602915772623552</v>
      </c>
      <c r="AF28" s="689">
        <f>'[2]Social &amp; Env'!T53</f>
        <v>10.602915772623552</v>
      </c>
      <c r="AG28" s="689">
        <f>'[2]Social &amp; Env'!U53</f>
        <v>10.602915772623552</v>
      </c>
      <c r="AH28" s="689">
        <f>'[2]Social &amp; Env'!V53</f>
        <v>10.602915772623552</v>
      </c>
      <c r="AI28" s="689">
        <f>'[2]Social &amp; Env'!W53</f>
        <v>10.602915772623552</v>
      </c>
      <c r="AJ28" s="689">
        <f>'[2]Social &amp; Env'!X53</f>
        <v>10.602915772623552</v>
      </c>
      <c r="AK28" s="689">
        <f>'[2]Social &amp; Env'!Y53</f>
        <v>10.602915772623552</v>
      </c>
      <c r="AL28" s="689">
        <f>'[2]Social &amp; Env'!Z53</f>
        <v>10.602915772623552</v>
      </c>
      <c r="AM28" s="689">
        <f>'[2]Social &amp; Env'!AA53</f>
        <v>10.602915772623552</v>
      </c>
      <c r="AN28" s="689">
        <f>'[2]Social &amp; Env'!AB53</f>
        <v>10.602915772623552</v>
      </c>
      <c r="AO28" s="689">
        <f>'[2]Social &amp; Env'!AC53</f>
        <v>10.602915772623552</v>
      </c>
      <c r="AP28" s="689">
        <f>'[2]Social &amp; Env'!AD53</f>
        <v>10.602915772623552</v>
      </c>
      <c r="AQ28" s="689">
        <f>'[2]Social &amp; Env'!AE53</f>
        <v>10.602915772623552</v>
      </c>
      <c r="AR28" s="689">
        <f>'[2]Social &amp; Env'!AF53</f>
        <v>10.602915772623552</v>
      </c>
      <c r="AS28" s="689">
        <f>'[2]Social &amp; Env'!AG53</f>
        <v>10.602915772623552</v>
      </c>
      <c r="AT28" s="689">
        <f>'[2]Social &amp; Env'!AH53</f>
        <v>10.602915772623552</v>
      </c>
      <c r="AU28" s="689">
        <f>'[2]Social &amp; Env'!AI53</f>
        <v>10.602915772623552</v>
      </c>
      <c r="AV28" s="689">
        <f>'[2]Social &amp; Env'!AJ53</f>
        <v>10.602915772623552</v>
      </c>
      <c r="AW28" s="689">
        <f>'[2]Social &amp; Env'!AK53</f>
        <v>10.602915772623552</v>
      </c>
      <c r="AX28" s="689">
        <f>'[2]Social &amp; Env'!AL53</f>
        <v>10.602915772623552</v>
      </c>
      <c r="AY28" s="689">
        <f>'[2]Social &amp; Env'!AM53</f>
        <v>10.602915772623552</v>
      </c>
      <c r="AZ28" s="689">
        <f>'[2]Social &amp; Env'!AN53</f>
        <v>10.602915772623552</v>
      </c>
      <c r="BA28" s="689">
        <f>'[2]Social &amp; Env'!AO53</f>
        <v>10.602915772623552</v>
      </c>
      <c r="BB28" s="689">
        <f>'[2]Social &amp; Env'!AP53</f>
        <v>10.602915772623552</v>
      </c>
      <c r="BC28" s="689">
        <f>'[2]Social &amp; Env'!AQ53</f>
        <v>10.602915772623552</v>
      </c>
      <c r="BD28" s="689">
        <f>'[2]Social &amp; Env'!AR53</f>
        <v>10.602915772623552</v>
      </c>
      <c r="BE28" s="689">
        <f>'[2]Social &amp; Env'!AS53</f>
        <v>10.602915772623552</v>
      </c>
      <c r="BF28" s="689">
        <f>'[2]Social &amp; Env'!AT53</f>
        <v>10.602915772623552</v>
      </c>
      <c r="BG28" s="689">
        <f>'[2]Social &amp; Env'!AU53</f>
        <v>10.602915772623552</v>
      </c>
      <c r="BH28" s="689">
        <f>'[2]Social &amp; Env'!AV53</f>
        <v>10.602915772623552</v>
      </c>
      <c r="BI28" s="689">
        <f>'[2]Social &amp; Env'!AW53</f>
        <v>10.602915772623552</v>
      </c>
      <c r="BJ28" s="689">
        <f>'[2]Social &amp; Env'!AX53</f>
        <v>10.602915772623552</v>
      </c>
      <c r="BK28" s="689">
        <f>'[2]Social &amp; Env'!AY53</f>
        <v>10.602915772623552</v>
      </c>
      <c r="BL28" s="689">
        <f>'[2]Social &amp; Env'!AZ53</f>
        <v>10.602915772623552</v>
      </c>
      <c r="BM28" s="689">
        <f>'[2]Social &amp; Env'!BA53</f>
        <v>10.602915772623552</v>
      </c>
      <c r="BN28" s="689">
        <f>'[2]Social &amp; Env'!BB53</f>
        <v>10.602915772623552</v>
      </c>
      <c r="BO28" s="689">
        <f>'[2]Social &amp; Env'!BC53</f>
        <v>10.602915772623552</v>
      </c>
      <c r="BP28" s="689">
        <f>'[2]Social &amp; Env'!BD53</f>
        <v>10.602915772623552</v>
      </c>
      <c r="BQ28" s="689">
        <f>'[2]Social &amp; Env'!BE53</f>
        <v>10.602915772623552</v>
      </c>
      <c r="BR28" s="689">
        <f>'[2]Social &amp; Env'!BF53</f>
        <v>10.602915772623552</v>
      </c>
      <c r="BS28" s="689">
        <f>'[2]Social &amp; Env'!BG53</f>
        <v>10.602915772623552</v>
      </c>
      <c r="BT28" s="689">
        <f>'[2]Social &amp; Env'!BH53</f>
        <v>10.602915772623552</v>
      </c>
      <c r="BU28" s="689">
        <f>'[2]Social &amp; Env'!BI53</f>
        <v>10.602915772623552</v>
      </c>
      <c r="BV28" s="689">
        <f>'[2]Social &amp; Env'!BJ53</f>
        <v>10.602915772623552</v>
      </c>
      <c r="BW28" s="689">
        <f>'[2]Social &amp; Env'!BK53</f>
        <v>10.602915772623552</v>
      </c>
      <c r="BX28" s="689">
        <f>'[2]Social &amp; Env'!BL53</f>
        <v>10.602915772623552</v>
      </c>
      <c r="BY28" s="689">
        <f>'[2]Social &amp; Env'!BM53</f>
        <v>10.602915772623552</v>
      </c>
      <c r="BZ28" s="689">
        <f>'[2]Social &amp; Env'!BN53</f>
        <v>10.602915772623552</v>
      </c>
      <c r="CA28" s="689">
        <f>'[2]Social &amp; Env'!BO53</f>
        <v>10.602915772623552</v>
      </c>
      <c r="CB28" s="689">
        <f>'[2]Social &amp; Env'!BP53</f>
        <v>10.602915772623552</v>
      </c>
      <c r="CC28" s="689">
        <f>'[2]Social &amp; Env'!BQ53</f>
        <v>10.602915772623552</v>
      </c>
      <c r="CD28" s="689">
        <f>'[2]Social &amp; Env'!BR53</f>
        <v>10.602915772623552</v>
      </c>
      <c r="CE28" s="689">
        <f>'[2]Social &amp; Env'!BS53</f>
        <v>10.602915772623552</v>
      </c>
      <c r="CF28" s="689">
        <f>'[2]Social &amp; Env'!BT53</f>
        <v>10.602915772623552</v>
      </c>
      <c r="CG28" s="689">
        <f>'[2]Social &amp; Env'!BU53</f>
        <v>10.602915772623552</v>
      </c>
      <c r="CH28" s="689">
        <f>'[2]Social &amp; Env'!BV53</f>
        <v>10.602915772623552</v>
      </c>
      <c r="CI28" s="689">
        <f>'[2]Social &amp; Env'!BW53</f>
        <v>10.602915772623552</v>
      </c>
      <c r="CJ28" s="689">
        <f>'[2]Social &amp; Env'!BX53</f>
        <v>10.602915772623552</v>
      </c>
      <c r="CK28" s="689">
        <f>'[2]Social &amp; Env'!BY53</f>
        <v>10.602915772623552</v>
      </c>
      <c r="CL28" s="689">
        <f>'[2]Social &amp; Env'!BZ53</f>
        <v>10.602915772623552</v>
      </c>
      <c r="CM28" s="689">
        <f>'[2]Social &amp; Env'!CA53</f>
        <v>10.602915772623552</v>
      </c>
      <c r="CN28" s="689">
        <f>'[2]Social &amp; Env'!CB53</f>
        <v>10.602915772623552</v>
      </c>
      <c r="CO28" s="689">
        <f>'[2]Social &amp; Env'!CC53</f>
        <v>10.602915772623552</v>
      </c>
      <c r="CP28" s="689">
        <f>'[2]Social &amp; Env'!CD53</f>
        <v>10.602915772623552</v>
      </c>
      <c r="CQ28" s="689">
        <f>'[2]Social &amp; Env'!CE53</f>
        <v>10.602915772623552</v>
      </c>
      <c r="CR28" s="689">
        <f>'[2]Social &amp; Env'!CF53</f>
        <v>10.602915772623552</v>
      </c>
      <c r="CS28" s="689">
        <f>'[2]Social &amp; Env'!CG53</f>
        <v>10.602915772623552</v>
      </c>
      <c r="CT28" s="689">
        <f>'[2]Social &amp; Env'!CH53</f>
        <v>10.602915772623552</v>
      </c>
      <c r="CU28" s="689">
        <f>'[2]Social &amp; Env'!CI53</f>
        <v>10.602915772623552</v>
      </c>
      <c r="CV28" s="689">
        <f>'[2]Social &amp; Env'!CJ53</f>
        <v>10.602915772623552</v>
      </c>
      <c r="CW28" s="689">
        <f>'[2]Social &amp; Env'!CK53</f>
        <v>10.602915772623552</v>
      </c>
      <c r="CX28" s="689">
        <f>'[2]Social &amp; Env'!CL53</f>
        <v>10.602915772623552</v>
      </c>
      <c r="CY28" s="689">
        <f>'[2]Social &amp; Env'!CM53</f>
        <v>10.602915772623552</v>
      </c>
      <c r="CZ28" s="953">
        <v>0</v>
      </c>
      <c r="DA28" s="954">
        <v>0</v>
      </c>
      <c r="DB28" s="954">
        <v>0</v>
      </c>
      <c r="DC28" s="954">
        <v>0</v>
      </c>
      <c r="DD28" s="954">
        <v>0</v>
      </c>
      <c r="DE28" s="954">
        <v>0</v>
      </c>
      <c r="DF28" s="954">
        <v>0</v>
      </c>
      <c r="DG28" s="954">
        <v>0</v>
      </c>
      <c r="DH28" s="954">
        <v>0</v>
      </c>
      <c r="DI28" s="954">
        <v>0</v>
      </c>
      <c r="DJ28" s="954">
        <v>0</v>
      </c>
      <c r="DK28" s="954">
        <v>0</v>
      </c>
      <c r="DL28" s="954">
        <v>0</v>
      </c>
      <c r="DM28" s="954">
        <v>0</v>
      </c>
      <c r="DN28" s="954">
        <v>0</v>
      </c>
      <c r="DO28" s="954">
        <v>0</v>
      </c>
      <c r="DP28" s="954">
        <v>0</v>
      </c>
      <c r="DQ28" s="954">
        <v>0</v>
      </c>
      <c r="DR28" s="954">
        <v>0</v>
      </c>
      <c r="DS28" s="954">
        <v>0</v>
      </c>
      <c r="DT28" s="954">
        <v>0</v>
      </c>
      <c r="DU28" s="954">
        <v>0</v>
      </c>
      <c r="DV28" s="954">
        <v>0</v>
      </c>
      <c r="DW28" s="955">
        <v>0</v>
      </c>
      <c r="DX28" s="934"/>
    </row>
    <row r="29" spans="2:128" x14ac:dyDescent="0.2">
      <c r="B29" s="967"/>
      <c r="C29" s="966"/>
      <c r="D29" s="885"/>
      <c r="E29" s="920"/>
      <c r="F29" s="885"/>
      <c r="G29" s="885"/>
      <c r="H29" s="885"/>
      <c r="I29" s="885"/>
      <c r="J29" s="885"/>
      <c r="K29" s="885"/>
      <c r="L29" s="885"/>
      <c r="M29" s="885"/>
      <c r="N29" s="885"/>
      <c r="O29" s="885"/>
      <c r="P29" s="885"/>
      <c r="Q29" s="885"/>
      <c r="R29" s="964"/>
      <c r="S29" s="885"/>
      <c r="T29" s="885"/>
      <c r="U29" s="699" t="s">
        <v>500</v>
      </c>
      <c r="V29" s="697" t="s">
        <v>123</v>
      </c>
      <c r="W29" s="701" t="s">
        <v>493</v>
      </c>
      <c r="X29" s="700">
        <f>[2]carbon!J51</f>
        <v>0</v>
      </c>
      <c r="Y29" s="700">
        <f>[2]carbon!K51</f>
        <v>0</v>
      </c>
      <c r="Z29" s="700">
        <f>[2]carbon!L51</f>
        <v>63.593004904014968</v>
      </c>
      <c r="AA29" s="700">
        <f>[2]carbon!M51</f>
        <v>64.618698531499078</v>
      </c>
      <c r="AB29" s="700">
        <f>[2]carbon!N51</f>
        <v>65.644392158983194</v>
      </c>
      <c r="AC29" s="700">
        <f>[2]carbon!O51</f>
        <v>0</v>
      </c>
      <c r="AD29" s="700">
        <f>[2]carbon!P51</f>
        <v>0</v>
      </c>
      <c r="AE29" s="700">
        <f>[2]carbon!Q51</f>
        <v>0</v>
      </c>
      <c r="AF29" s="700">
        <f>[2]carbon!R51</f>
        <v>0</v>
      </c>
      <c r="AG29" s="700">
        <f>[2]carbon!S51</f>
        <v>0</v>
      </c>
      <c r="AH29" s="700">
        <f>[2]carbon!T51</f>
        <v>0</v>
      </c>
      <c r="AI29" s="700">
        <f>[2]carbon!U51</f>
        <v>0</v>
      </c>
      <c r="AJ29" s="700">
        <f>[2]carbon!V51</f>
        <v>0</v>
      </c>
      <c r="AK29" s="700">
        <f>[2]carbon!W51</f>
        <v>0</v>
      </c>
      <c r="AL29" s="700">
        <f>[2]carbon!X51</f>
        <v>0</v>
      </c>
      <c r="AM29" s="700">
        <f>[2]carbon!Y51</f>
        <v>0</v>
      </c>
      <c r="AN29" s="700">
        <f>[2]carbon!Z51</f>
        <v>0</v>
      </c>
      <c r="AO29" s="700">
        <f>[2]carbon!AA51</f>
        <v>0</v>
      </c>
      <c r="AP29" s="700">
        <f>[2]carbon!AB51</f>
        <v>0</v>
      </c>
      <c r="AQ29" s="700">
        <f>[2]carbon!AC51</f>
        <v>0</v>
      </c>
      <c r="AR29" s="700">
        <f>[2]carbon!AD51</f>
        <v>0</v>
      </c>
      <c r="AS29" s="700">
        <f>[2]carbon!AE51</f>
        <v>0</v>
      </c>
      <c r="AT29" s="700">
        <f>[2]carbon!AF51</f>
        <v>0</v>
      </c>
      <c r="AU29" s="700">
        <f>[2]carbon!AG51</f>
        <v>0</v>
      </c>
      <c r="AV29" s="700">
        <f>[2]carbon!AH51</f>
        <v>0</v>
      </c>
      <c r="AW29" s="700">
        <f>[2]carbon!AI51</f>
        <v>0</v>
      </c>
      <c r="AX29" s="700">
        <f>[2]carbon!AJ51</f>
        <v>0</v>
      </c>
      <c r="AY29" s="700">
        <f>[2]carbon!AK51</f>
        <v>0</v>
      </c>
      <c r="AZ29" s="700">
        <f>[2]carbon!AL51</f>
        <v>0</v>
      </c>
      <c r="BA29" s="700">
        <f>[2]carbon!AM51</f>
        <v>0</v>
      </c>
      <c r="BB29" s="700">
        <f>[2]carbon!AN51</f>
        <v>0</v>
      </c>
      <c r="BC29" s="700">
        <f>[2]carbon!AO51</f>
        <v>0</v>
      </c>
      <c r="BD29" s="700">
        <f>[2]carbon!AP51</f>
        <v>0</v>
      </c>
      <c r="BE29" s="700">
        <f>[2]carbon!AQ51</f>
        <v>0</v>
      </c>
      <c r="BF29" s="700">
        <f>[2]carbon!AR51</f>
        <v>0</v>
      </c>
      <c r="BG29" s="700">
        <f>[2]carbon!AS51</f>
        <v>0</v>
      </c>
      <c r="BH29" s="700">
        <f>[2]carbon!AT51</f>
        <v>0</v>
      </c>
      <c r="BI29" s="700">
        <f>[2]carbon!AU51</f>
        <v>0</v>
      </c>
      <c r="BJ29" s="700">
        <f>[2]carbon!AV51</f>
        <v>0</v>
      </c>
      <c r="BK29" s="700">
        <f>[2]carbon!AW51</f>
        <v>0</v>
      </c>
      <c r="BL29" s="700">
        <f>[2]carbon!AX51</f>
        <v>0</v>
      </c>
      <c r="BM29" s="700">
        <f>[2]carbon!AY51</f>
        <v>0</v>
      </c>
      <c r="BN29" s="700">
        <f>[2]carbon!AZ51</f>
        <v>0</v>
      </c>
      <c r="BO29" s="700">
        <f>[2]carbon!BA51</f>
        <v>0</v>
      </c>
      <c r="BP29" s="700">
        <f>[2]carbon!BB51</f>
        <v>0</v>
      </c>
      <c r="BQ29" s="700">
        <f>[2]carbon!BC51</f>
        <v>0</v>
      </c>
      <c r="BR29" s="700">
        <f>[2]carbon!BD51</f>
        <v>0</v>
      </c>
      <c r="BS29" s="700">
        <f>[2]carbon!BE51</f>
        <v>0</v>
      </c>
      <c r="BT29" s="700">
        <f>[2]carbon!BF51</f>
        <v>0</v>
      </c>
      <c r="BU29" s="700">
        <f>[2]carbon!BG51</f>
        <v>0</v>
      </c>
      <c r="BV29" s="700">
        <f>[2]carbon!BH51</f>
        <v>0</v>
      </c>
      <c r="BW29" s="700">
        <f>[2]carbon!BI51</f>
        <v>0</v>
      </c>
      <c r="BX29" s="700">
        <f>[2]carbon!BJ51</f>
        <v>0</v>
      </c>
      <c r="BY29" s="700">
        <f>[2]carbon!BK51</f>
        <v>0</v>
      </c>
      <c r="BZ29" s="700">
        <f>[2]carbon!BL51</f>
        <v>0</v>
      </c>
      <c r="CA29" s="700">
        <f>[2]carbon!BM51</f>
        <v>0</v>
      </c>
      <c r="CB29" s="700">
        <f>[2]carbon!BN51</f>
        <v>0</v>
      </c>
      <c r="CC29" s="700">
        <f>[2]carbon!BO51</f>
        <v>0</v>
      </c>
      <c r="CD29" s="700">
        <f>[2]carbon!BP51</f>
        <v>0</v>
      </c>
      <c r="CE29" s="700">
        <f>[2]carbon!BQ51</f>
        <v>0</v>
      </c>
      <c r="CF29" s="700">
        <f>[2]carbon!BR51</f>
        <v>0</v>
      </c>
      <c r="CG29" s="700">
        <f>[2]carbon!BS51</f>
        <v>0</v>
      </c>
      <c r="CH29" s="700">
        <f>[2]carbon!BT51</f>
        <v>0</v>
      </c>
      <c r="CI29" s="700">
        <f>[2]carbon!BU51</f>
        <v>0</v>
      </c>
      <c r="CJ29" s="700">
        <f>[2]carbon!BV51</f>
        <v>0</v>
      </c>
      <c r="CK29" s="700">
        <f>[2]carbon!BW51</f>
        <v>0</v>
      </c>
      <c r="CL29" s="700">
        <f>[2]carbon!BX51</f>
        <v>0</v>
      </c>
      <c r="CM29" s="700">
        <f>[2]carbon!BY51</f>
        <v>0</v>
      </c>
      <c r="CN29" s="700">
        <f>[2]carbon!BZ51</f>
        <v>0</v>
      </c>
      <c r="CO29" s="700">
        <f>[2]carbon!CA51</f>
        <v>0</v>
      </c>
      <c r="CP29" s="700">
        <f>[2]carbon!CB51</f>
        <v>0</v>
      </c>
      <c r="CQ29" s="700">
        <f>[2]carbon!CC51</f>
        <v>0</v>
      </c>
      <c r="CR29" s="700">
        <f>[2]carbon!CD51</f>
        <v>0</v>
      </c>
      <c r="CS29" s="700">
        <f>[2]carbon!CE51</f>
        <v>0</v>
      </c>
      <c r="CT29" s="700">
        <f>[2]carbon!CF51</f>
        <v>0</v>
      </c>
      <c r="CU29" s="700">
        <f>[2]carbon!CG51</f>
        <v>0</v>
      </c>
      <c r="CV29" s="700">
        <f>[2]carbon!CH51</f>
        <v>0</v>
      </c>
      <c r="CW29" s="700">
        <f>[2]carbon!CI51</f>
        <v>0</v>
      </c>
      <c r="CX29" s="700">
        <f>[2]carbon!CJ51</f>
        <v>0</v>
      </c>
      <c r="CY29" s="700">
        <f>[2]carbon!CK51</f>
        <v>0</v>
      </c>
      <c r="CZ29" s="953">
        <v>0</v>
      </c>
      <c r="DA29" s="954">
        <v>0</v>
      </c>
      <c r="DB29" s="954">
        <v>0</v>
      </c>
      <c r="DC29" s="954">
        <v>0</v>
      </c>
      <c r="DD29" s="954">
        <v>0</v>
      </c>
      <c r="DE29" s="954">
        <v>0</v>
      </c>
      <c r="DF29" s="954">
        <v>0</v>
      </c>
      <c r="DG29" s="954">
        <v>0</v>
      </c>
      <c r="DH29" s="954">
        <v>0</v>
      </c>
      <c r="DI29" s="954">
        <v>0</v>
      </c>
      <c r="DJ29" s="954">
        <v>0</v>
      </c>
      <c r="DK29" s="954">
        <v>0</v>
      </c>
      <c r="DL29" s="954">
        <v>0</v>
      </c>
      <c r="DM29" s="954">
        <v>0</v>
      </c>
      <c r="DN29" s="954">
        <v>0</v>
      </c>
      <c r="DO29" s="954">
        <v>0</v>
      </c>
      <c r="DP29" s="954">
        <v>0</v>
      </c>
      <c r="DQ29" s="954">
        <v>0</v>
      </c>
      <c r="DR29" s="954">
        <v>0</v>
      </c>
      <c r="DS29" s="954">
        <v>0</v>
      </c>
      <c r="DT29" s="954">
        <v>0</v>
      </c>
      <c r="DU29" s="954">
        <v>0</v>
      </c>
      <c r="DV29" s="954">
        <v>0</v>
      </c>
      <c r="DW29" s="955">
        <v>0</v>
      </c>
      <c r="DX29" s="934"/>
    </row>
    <row r="30" spans="2:128" x14ac:dyDescent="0.2">
      <c r="B30" s="967"/>
      <c r="C30" s="966"/>
      <c r="D30" s="885"/>
      <c r="E30" s="920"/>
      <c r="F30" s="885"/>
      <c r="G30" s="885"/>
      <c r="H30" s="885"/>
      <c r="I30" s="885"/>
      <c r="J30" s="885"/>
      <c r="K30" s="885"/>
      <c r="L30" s="885"/>
      <c r="M30" s="885"/>
      <c r="N30" s="885"/>
      <c r="O30" s="885"/>
      <c r="P30" s="885"/>
      <c r="Q30" s="885"/>
      <c r="R30" s="964"/>
      <c r="S30" s="885"/>
      <c r="T30" s="885"/>
      <c r="U30" s="699" t="s">
        <v>501</v>
      </c>
      <c r="V30" s="697" t="s">
        <v>123</v>
      </c>
      <c r="W30" s="701" t="s">
        <v>493</v>
      </c>
      <c r="X30" s="700">
        <f>[2]carbon!J52</f>
        <v>0</v>
      </c>
      <c r="Y30" s="700">
        <f>[2]carbon!K52</f>
        <v>0</v>
      </c>
      <c r="Z30" s="700">
        <f>[2]carbon!L52</f>
        <v>0</v>
      </c>
      <c r="AA30" s="700">
        <f>[2]carbon!M52</f>
        <v>0</v>
      </c>
      <c r="AB30" s="700">
        <f>[2]carbon!N52</f>
        <v>0</v>
      </c>
      <c r="AC30" s="700">
        <f>[2]carbon!O52</f>
        <v>87.565466331738179</v>
      </c>
      <c r="AD30" s="700">
        <f>[2]carbon!P52</f>
        <v>88.912627352226437</v>
      </c>
      <c r="AE30" s="700">
        <f>[2]carbon!Q52</f>
        <v>90.259788372714709</v>
      </c>
      <c r="AF30" s="700">
        <f>[2]carbon!R52</f>
        <v>91.606949393202996</v>
      </c>
      <c r="AG30" s="700">
        <f>[2]carbon!S52</f>
        <v>92.954110413691282</v>
      </c>
      <c r="AH30" s="700">
        <f>[2]carbon!T52</f>
        <v>94.30127143417954</v>
      </c>
      <c r="AI30" s="700">
        <f>[2]carbon!U52</f>
        <v>103.05781806735337</v>
      </c>
      <c r="AJ30" s="700">
        <f>[2]carbon!V52</f>
        <v>111.81436470052719</v>
      </c>
      <c r="AK30" s="700">
        <f>[2]carbon!W52</f>
        <v>120.57091133370101</v>
      </c>
      <c r="AL30" s="700">
        <f>[2]carbon!X52</f>
        <v>129.32745796687482</v>
      </c>
      <c r="AM30" s="700">
        <f>[2]carbon!Y52</f>
        <v>138.08400460004864</v>
      </c>
      <c r="AN30" s="700">
        <f>[2]carbon!Z52</f>
        <v>146.84055123322244</v>
      </c>
      <c r="AO30" s="700">
        <f>[2]carbon!AA52</f>
        <v>155.59709786639627</v>
      </c>
      <c r="AP30" s="700">
        <f>[2]carbon!AB52</f>
        <v>164.35364449957007</v>
      </c>
      <c r="AQ30" s="700">
        <f>[2]carbon!AC52</f>
        <v>173.11019113274386</v>
      </c>
      <c r="AR30" s="700">
        <f>[2]carbon!AD52</f>
        <v>181.86673776591769</v>
      </c>
      <c r="AS30" s="700">
        <f>[2]carbon!AE52</f>
        <v>190.62328439909152</v>
      </c>
      <c r="AT30" s="700">
        <f>[2]carbon!AF52</f>
        <v>199.37983103226534</v>
      </c>
      <c r="AU30" s="700">
        <f>[2]carbon!AG52</f>
        <v>208.13637766543914</v>
      </c>
      <c r="AV30" s="700">
        <f>[2]carbon!AH52</f>
        <v>216.892924298613</v>
      </c>
      <c r="AW30" s="700">
        <f>[2]carbon!AI52</f>
        <v>225.64947093178679</v>
      </c>
      <c r="AX30" s="700">
        <f>[2]carbon!AJ52</f>
        <v>234.40601756496065</v>
      </c>
      <c r="AY30" s="700">
        <f>[2]carbon!AK52</f>
        <v>243.16256419813445</v>
      </c>
      <c r="AZ30" s="700">
        <f>[2]carbon!AL52</f>
        <v>251.91911083130825</v>
      </c>
      <c r="BA30" s="700">
        <f>[2]carbon!AM52</f>
        <v>260.67565746448207</v>
      </c>
      <c r="BB30" s="700">
        <f>[2]carbon!AN52</f>
        <v>269.43220409765587</v>
      </c>
      <c r="BC30" s="700">
        <f>[2]carbon!AO52</f>
        <v>278.96039818773005</v>
      </c>
      <c r="BD30" s="700">
        <f>[2]carbon!AP52</f>
        <v>288.19084338407652</v>
      </c>
      <c r="BE30" s="700">
        <f>[2]carbon!AQ52</f>
        <v>297.46618870186524</v>
      </c>
      <c r="BF30" s="700">
        <f>[2]carbon!AR52</f>
        <v>306.74477340687235</v>
      </c>
      <c r="BG30" s="700">
        <f>[2]carbon!AS52</f>
        <v>315.72760204682129</v>
      </c>
      <c r="BH30" s="700">
        <f>[2]carbon!AT52</f>
        <v>324.76373770554136</v>
      </c>
      <c r="BI30" s="700">
        <f>[2]carbon!AU52</f>
        <v>333.47095833219709</v>
      </c>
      <c r="BJ30" s="700">
        <f>[2]carbon!AV52</f>
        <v>341.97109133868969</v>
      </c>
      <c r="BK30" s="700">
        <f>[2]carbon!AW52</f>
        <v>350.32859422424457</v>
      </c>
      <c r="BL30" s="700">
        <f>[2]carbon!AX52</f>
        <v>358.47594868128226</v>
      </c>
      <c r="BM30" s="700">
        <f>[2]carbon!AY52</f>
        <v>364.94242224363745</v>
      </c>
      <c r="BN30" s="700">
        <f>[2]carbon!AZ52</f>
        <v>371.36984543556912</v>
      </c>
      <c r="BO30" s="700">
        <f>[2]carbon!BA52</f>
        <v>377.14615815735021</v>
      </c>
      <c r="BP30" s="700">
        <f>[2]carbon!BB52</f>
        <v>382.61264551937251</v>
      </c>
      <c r="BQ30" s="700">
        <f>[2]carbon!BC52</f>
        <v>387.42042778556538</v>
      </c>
      <c r="BR30" s="700">
        <f>[2]carbon!BD52</f>
        <v>392.16199524182252</v>
      </c>
      <c r="BS30" s="700">
        <f>[2]carbon!BE52</f>
        <v>396.12076337617049</v>
      </c>
      <c r="BT30" s="700">
        <f>[2]carbon!BF52</f>
        <v>399.74099405889342</v>
      </c>
      <c r="BU30" s="700">
        <f>[2]carbon!BG52</f>
        <v>402.8117845803169</v>
      </c>
      <c r="BV30" s="700">
        <f>[2]carbon!BH52</f>
        <v>405.46018889194414</v>
      </c>
      <c r="BW30" s="700">
        <f>[2]carbon!BI52</f>
        <v>408.09080061706823</v>
      </c>
      <c r="BX30" s="700">
        <f>[2]carbon!BJ52</f>
        <v>410.27101129583713</v>
      </c>
      <c r="BY30" s="700">
        <f>[2]carbon!BK52</f>
        <v>412.12244948336331</v>
      </c>
      <c r="BZ30" s="700">
        <f>[2]carbon!BL52</f>
        <v>413.23253067249925</v>
      </c>
      <c r="CA30" s="700">
        <f>[2]carbon!BM52</f>
        <v>414.39826805122487</v>
      </c>
      <c r="CB30" s="700">
        <f>[2]carbon!BN52</f>
        <v>414.49796572209777</v>
      </c>
      <c r="CC30" s="700">
        <f>[2]carbon!BO52</f>
        <v>414.64706781656889</v>
      </c>
      <c r="CD30" s="700">
        <f>[2]carbon!BP52</f>
        <v>414.13064659635222</v>
      </c>
      <c r="CE30" s="700">
        <f>[2]carbon!BQ52</f>
        <v>413.36611306520615</v>
      </c>
      <c r="CF30" s="700">
        <f>[2]carbon!BR52</f>
        <v>411.85533089023278</v>
      </c>
      <c r="CG30" s="700">
        <f>[2]carbon!BS52</f>
        <v>411.64695430194439</v>
      </c>
      <c r="CH30" s="700">
        <f>[2]carbon!BT52</f>
        <v>410.71549119793531</v>
      </c>
      <c r="CI30" s="700">
        <f>[2]carbon!BU52</f>
        <v>409.47199764909664</v>
      </c>
      <c r="CJ30" s="700">
        <f>[2]carbon!BV52</f>
        <v>407.96924881348713</v>
      </c>
      <c r="CK30" s="700">
        <f>[2]carbon!BW52</f>
        <v>406.64732350315415</v>
      </c>
      <c r="CL30" s="700">
        <f>[2]carbon!BX52</f>
        <v>404.53536682718908</v>
      </c>
      <c r="CM30" s="700">
        <f>[2]carbon!BY52</f>
        <v>402.10287028779982</v>
      </c>
      <c r="CN30" s="700">
        <f>[2]carbon!BZ52</f>
        <v>399.60700288547491</v>
      </c>
      <c r="CO30" s="700">
        <f>[2]carbon!CA52</f>
        <v>396.73061987991679</v>
      </c>
      <c r="CP30" s="700">
        <f>[2]carbon!CB52</f>
        <v>393.82674970001204</v>
      </c>
      <c r="CQ30" s="700">
        <f>[2]carbon!CC52</f>
        <v>391.37273343657847</v>
      </c>
      <c r="CR30" s="700">
        <f>[2]carbon!CD52</f>
        <v>388.85152293031609</v>
      </c>
      <c r="CS30" s="700">
        <f>[2]carbon!CE52</f>
        <v>385.70031255929342</v>
      </c>
      <c r="CT30" s="700">
        <f>[2]carbon!CF52</f>
        <v>382.47192181611922</v>
      </c>
      <c r="CU30" s="700">
        <f>[2]carbon!CG52</f>
        <v>379.10915207108968</v>
      </c>
      <c r="CV30" s="700">
        <f>[2]carbon!CH52</f>
        <v>375.65800168824029</v>
      </c>
      <c r="CW30" s="700">
        <f>[2]carbon!CI52</f>
        <v>372.3525826409745</v>
      </c>
      <c r="CX30" s="700">
        <f>[2]carbon!CJ52</f>
        <v>368.44859601038087</v>
      </c>
      <c r="CY30" s="700">
        <f>[2]carbon!CK52</f>
        <v>364.91057233948311</v>
      </c>
      <c r="CZ30" s="953">
        <v>0</v>
      </c>
      <c r="DA30" s="954">
        <v>0</v>
      </c>
      <c r="DB30" s="954">
        <v>0</v>
      </c>
      <c r="DC30" s="954">
        <v>0</v>
      </c>
      <c r="DD30" s="954">
        <v>0</v>
      </c>
      <c r="DE30" s="954">
        <v>0</v>
      </c>
      <c r="DF30" s="954">
        <v>0</v>
      </c>
      <c r="DG30" s="954">
        <v>0</v>
      </c>
      <c r="DH30" s="954">
        <v>0</v>
      </c>
      <c r="DI30" s="954">
        <v>0</v>
      </c>
      <c r="DJ30" s="954">
        <v>0</v>
      </c>
      <c r="DK30" s="954">
        <v>0</v>
      </c>
      <c r="DL30" s="954">
        <v>0</v>
      </c>
      <c r="DM30" s="954">
        <v>0</v>
      </c>
      <c r="DN30" s="954">
        <v>0</v>
      </c>
      <c r="DO30" s="954">
        <v>0</v>
      </c>
      <c r="DP30" s="954">
        <v>0</v>
      </c>
      <c r="DQ30" s="954">
        <v>0</v>
      </c>
      <c r="DR30" s="954">
        <v>0</v>
      </c>
      <c r="DS30" s="954">
        <v>0</v>
      </c>
      <c r="DT30" s="954">
        <v>0</v>
      </c>
      <c r="DU30" s="954">
        <v>0</v>
      </c>
      <c r="DV30" s="954">
        <v>0</v>
      </c>
      <c r="DW30" s="955">
        <v>0</v>
      </c>
      <c r="DX30" s="934"/>
    </row>
    <row r="31" spans="2:128" x14ac:dyDescent="0.2">
      <c r="B31" s="967"/>
      <c r="C31" s="966"/>
      <c r="D31" s="885"/>
      <c r="E31" s="920"/>
      <c r="F31" s="885"/>
      <c r="G31" s="885"/>
      <c r="H31" s="885"/>
      <c r="I31" s="885"/>
      <c r="J31" s="885"/>
      <c r="K31" s="885"/>
      <c r="L31" s="885"/>
      <c r="M31" s="885"/>
      <c r="N31" s="885"/>
      <c r="O31" s="885"/>
      <c r="P31" s="885"/>
      <c r="Q31" s="885"/>
      <c r="R31" s="964"/>
      <c r="S31" s="885"/>
      <c r="T31" s="885"/>
      <c r="U31" s="699" t="s">
        <v>502</v>
      </c>
      <c r="V31" s="697" t="s">
        <v>123</v>
      </c>
      <c r="W31" s="701" t="s">
        <v>493</v>
      </c>
      <c r="X31" s="705">
        <v>0</v>
      </c>
      <c r="Y31" s="705">
        <v>0</v>
      </c>
      <c r="Z31" s="705">
        <v>0</v>
      </c>
      <c r="AA31" s="705">
        <v>0</v>
      </c>
      <c r="AB31" s="705">
        <v>0</v>
      </c>
      <c r="AC31" s="705">
        <v>0</v>
      </c>
      <c r="AD31" s="705">
        <v>0</v>
      </c>
      <c r="AE31" s="705">
        <v>0</v>
      </c>
      <c r="AF31" s="705">
        <v>0</v>
      </c>
      <c r="AG31" s="705">
        <v>0</v>
      </c>
      <c r="AH31" s="705">
        <v>0</v>
      </c>
      <c r="AI31" s="705">
        <v>0</v>
      </c>
      <c r="AJ31" s="705">
        <v>0</v>
      </c>
      <c r="AK31" s="705">
        <v>0</v>
      </c>
      <c r="AL31" s="705">
        <v>0</v>
      </c>
      <c r="AM31" s="705">
        <v>0</v>
      </c>
      <c r="AN31" s="705">
        <v>0</v>
      </c>
      <c r="AO31" s="705">
        <v>0</v>
      </c>
      <c r="AP31" s="705">
        <v>0</v>
      </c>
      <c r="AQ31" s="705">
        <v>0</v>
      </c>
      <c r="AR31" s="705">
        <v>0</v>
      </c>
      <c r="AS31" s="705">
        <v>0</v>
      </c>
      <c r="AT31" s="705">
        <v>0</v>
      </c>
      <c r="AU31" s="705">
        <v>0</v>
      </c>
      <c r="AV31" s="705">
        <v>0</v>
      </c>
      <c r="AW31" s="705">
        <v>0</v>
      </c>
      <c r="AX31" s="705">
        <v>0</v>
      </c>
      <c r="AY31" s="705">
        <v>0</v>
      </c>
      <c r="AZ31" s="705">
        <v>0</v>
      </c>
      <c r="BA31" s="705">
        <v>0</v>
      </c>
      <c r="BB31" s="705">
        <v>0</v>
      </c>
      <c r="BC31" s="705">
        <v>0</v>
      </c>
      <c r="BD31" s="705">
        <v>0</v>
      </c>
      <c r="BE31" s="705">
        <v>0</v>
      </c>
      <c r="BF31" s="705">
        <v>0</v>
      </c>
      <c r="BG31" s="705">
        <v>0</v>
      </c>
      <c r="BH31" s="705">
        <v>0</v>
      </c>
      <c r="BI31" s="705">
        <v>0</v>
      </c>
      <c r="BJ31" s="705">
        <v>0</v>
      </c>
      <c r="BK31" s="705">
        <v>0</v>
      </c>
      <c r="BL31" s="705">
        <v>0</v>
      </c>
      <c r="BM31" s="705">
        <v>0</v>
      </c>
      <c r="BN31" s="705">
        <v>0</v>
      </c>
      <c r="BO31" s="705">
        <v>0</v>
      </c>
      <c r="BP31" s="705">
        <v>0</v>
      </c>
      <c r="BQ31" s="705">
        <v>0</v>
      </c>
      <c r="BR31" s="705">
        <v>0</v>
      </c>
      <c r="BS31" s="705">
        <v>0</v>
      </c>
      <c r="BT31" s="705">
        <v>0</v>
      </c>
      <c r="BU31" s="705">
        <v>0</v>
      </c>
      <c r="BV31" s="705">
        <v>0</v>
      </c>
      <c r="BW31" s="705">
        <v>0</v>
      </c>
      <c r="BX31" s="705">
        <v>0</v>
      </c>
      <c r="BY31" s="705">
        <v>0</v>
      </c>
      <c r="BZ31" s="705">
        <v>0</v>
      </c>
      <c r="CA31" s="705">
        <v>0</v>
      </c>
      <c r="CB31" s="705">
        <v>0</v>
      </c>
      <c r="CC31" s="705">
        <v>0</v>
      </c>
      <c r="CD31" s="705">
        <v>0</v>
      </c>
      <c r="CE31" s="705">
        <v>0</v>
      </c>
      <c r="CF31" s="705">
        <v>0</v>
      </c>
      <c r="CG31" s="705">
        <v>0</v>
      </c>
      <c r="CH31" s="705">
        <v>0</v>
      </c>
      <c r="CI31" s="705">
        <v>0</v>
      </c>
      <c r="CJ31" s="705">
        <v>0</v>
      </c>
      <c r="CK31" s="705">
        <v>0</v>
      </c>
      <c r="CL31" s="705">
        <v>0</v>
      </c>
      <c r="CM31" s="705">
        <v>0</v>
      </c>
      <c r="CN31" s="705">
        <v>0</v>
      </c>
      <c r="CO31" s="705">
        <v>0</v>
      </c>
      <c r="CP31" s="705">
        <v>0</v>
      </c>
      <c r="CQ31" s="705">
        <v>0</v>
      </c>
      <c r="CR31" s="705">
        <v>0</v>
      </c>
      <c r="CS31" s="705">
        <v>0</v>
      </c>
      <c r="CT31" s="705">
        <v>0</v>
      </c>
      <c r="CU31" s="705">
        <v>0</v>
      </c>
      <c r="CV31" s="705">
        <v>0</v>
      </c>
      <c r="CW31" s="705">
        <v>0</v>
      </c>
      <c r="CX31" s="705">
        <v>0</v>
      </c>
      <c r="CY31" s="705">
        <v>0</v>
      </c>
      <c r="CZ31" s="953">
        <v>0</v>
      </c>
      <c r="DA31" s="954">
        <v>0</v>
      </c>
      <c r="DB31" s="954">
        <v>0</v>
      </c>
      <c r="DC31" s="954">
        <v>0</v>
      </c>
      <c r="DD31" s="954">
        <v>0</v>
      </c>
      <c r="DE31" s="954">
        <v>0</v>
      </c>
      <c r="DF31" s="954">
        <v>0</v>
      </c>
      <c r="DG31" s="954">
        <v>0</v>
      </c>
      <c r="DH31" s="954">
        <v>0</v>
      </c>
      <c r="DI31" s="954">
        <v>0</v>
      </c>
      <c r="DJ31" s="954">
        <v>0</v>
      </c>
      <c r="DK31" s="954">
        <v>0</v>
      </c>
      <c r="DL31" s="954">
        <v>0</v>
      </c>
      <c r="DM31" s="954">
        <v>0</v>
      </c>
      <c r="DN31" s="954">
        <v>0</v>
      </c>
      <c r="DO31" s="954">
        <v>0</v>
      </c>
      <c r="DP31" s="954">
        <v>0</v>
      </c>
      <c r="DQ31" s="954">
        <v>0</v>
      </c>
      <c r="DR31" s="954">
        <v>0</v>
      </c>
      <c r="DS31" s="954">
        <v>0</v>
      </c>
      <c r="DT31" s="954">
        <v>0</v>
      </c>
      <c r="DU31" s="954">
        <v>0</v>
      </c>
      <c r="DV31" s="954">
        <v>0</v>
      </c>
      <c r="DW31" s="955">
        <v>0</v>
      </c>
      <c r="DX31" s="934"/>
    </row>
    <row r="32" spans="2:128" ht="13.5" thickBot="1" x14ac:dyDescent="0.25">
      <c r="B32" s="968"/>
      <c r="C32" s="760"/>
      <c r="D32" s="761"/>
      <c r="E32" s="778"/>
      <c r="F32" s="761"/>
      <c r="G32" s="761"/>
      <c r="H32" s="761"/>
      <c r="I32" s="761"/>
      <c r="J32" s="761"/>
      <c r="K32" s="761"/>
      <c r="L32" s="761"/>
      <c r="M32" s="761"/>
      <c r="N32" s="761"/>
      <c r="O32" s="761"/>
      <c r="P32" s="761"/>
      <c r="Q32" s="761"/>
      <c r="R32" s="762"/>
      <c r="S32" s="761"/>
      <c r="T32" s="761"/>
      <c r="U32" s="779" t="s">
        <v>126</v>
      </c>
      <c r="V32" s="780" t="s">
        <v>503</v>
      </c>
      <c r="W32" s="969" t="s">
        <v>493</v>
      </c>
      <c r="X32" s="970">
        <f>SUM(X21:X31)</f>
        <v>0</v>
      </c>
      <c r="Y32" s="970">
        <f t="shared" ref="Y32:CJ32" si="6">SUM(Y21:Y31)</f>
        <v>0</v>
      </c>
      <c r="Z32" s="970">
        <f t="shared" si="6"/>
        <v>24611.012049566434</v>
      </c>
      <c r="AA32" s="970">
        <f t="shared" si="6"/>
        <v>25463.59374319392</v>
      </c>
      <c r="AB32" s="970">
        <f t="shared" si="6"/>
        <v>26316.175436821402</v>
      </c>
      <c r="AC32" s="970">
        <f t="shared" si="6"/>
        <v>3452.1552489979222</v>
      </c>
      <c r="AD32" s="970">
        <f t="shared" si="6"/>
        <v>3453.5024100184105</v>
      </c>
      <c r="AE32" s="970">
        <f t="shared" si="6"/>
        <v>3454.8495710388988</v>
      </c>
      <c r="AF32" s="970">
        <f t="shared" si="6"/>
        <v>3456.1967320593872</v>
      </c>
      <c r="AG32" s="970">
        <f t="shared" si="6"/>
        <v>3457.543893079875</v>
      </c>
      <c r="AH32" s="970">
        <f t="shared" si="6"/>
        <v>3458.8910541003634</v>
      </c>
      <c r="AI32" s="970">
        <f t="shared" si="6"/>
        <v>3467.6476007335373</v>
      </c>
      <c r="AJ32" s="970">
        <f t="shared" si="6"/>
        <v>3476.4041473667112</v>
      </c>
      <c r="AK32" s="970">
        <f t="shared" si="6"/>
        <v>3485.1606939998851</v>
      </c>
      <c r="AL32" s="970">
        <f t="shared" si="6"/>
        <v>3493.917240633059</v>
      </c>
      <c r="AM32" s="970">
        <f t="shared" si="6"/>
        <v>3502.6737872662325</v>
      </c>
      <c r="AN32" s="970">
        <f t="shared" si="6"/>
        <v>3511.4303338994064</v>
      </c>
      <c r="AO32" s="970">
        <f t="shared" si="6"/>
        <v>3520.1868805325803</v>
      </c>
      <c r="AP32" s="970">
        <f t="shared" si="6"/>
        <v>3528.9434271657542</v>
      </c>
      <c r="AQ32" s="970">
        <f t="shared" si="6"/>
        <v>3537.6999737989277</v>
      </c>
      <c r="AR32" s="970">
        <f t="shared" si="6"/>
        <v>3546.4565204321016</v>
      </c>
      <c r="AS32" s="970">
        <f t="shared" si="6"/>
        <v>3555.2130670652755</v>
      </c>
      <c r="AT32" s="970">
        <f t="shared" si="6"/>
        <v>3563.9696136984494</v>
      </c>
      <c r="AU32" s="970">
        <f t="shared" si="6"/>
        <v>3572.7261603316233</v>
      </c>
      <c r="AV32" s="970">
        <f t="shared" si="6"/>
        <v>26819.336040629216</v>
      </c>
      <c r="AW32" s="970">
        <f t="shared" si="6"/>
        <v>3590.2392535979707</v>
      </c>
      <c r="AX32" s="970">
        <f t="shared" si="6"/>
        <v>3598.9958002311446</v>
      </c>
      <c r="AY32" s="970">
        <f t="shared" si="6"/>
        <v>3607.7523468643185</v>
      </c>
      <c r="AZ32" s="970">
        <f t="shared" si="6"/>
        <v>3616.5088934974924</v>
      </c>
      <c r="BA32" s="970">
        <f t="shared" si="6"/>
        <v>3625.2654401306659</v>
      </c>
      <c r="BB32" s="970">
        <f t="shared" si="6"/>
        <v>3634.0219867638398</v>
      </c>
      <c r="BC32" s="970">
        <f t="shared" si="6"/>
        <v>3643.5501808539138</v>
      </c>
      <c r="BD32" s="970">
        <f t="shared" si="6"/>
        <v>3652.7806260502603</v>
      </c>
      <c r="BE32" s="970">
        <f t="shared" si="6"/>
        <v>3662.0559713680491</v>
      </c>
      <c r="BF32" s="970">
        <f t="shared" si="6"/>
        <v>3671.3345560730563</v>
      </c>
      <c r="BG32" s="970">
        <f t="shared" si="6"/>
        <v>3680.3173847130051</v>
      </c>
      <c r="BH32" s="970">
        <f t="shared" si="6"/>
        <v>3689.3535203717252</v>
      </c>
      <c r="BI32" s="970">
        <f t="shared" si="6"/>
        <v>3698.0607409983809</v>
      </c>
      <c r="BJ32" s="970">
        <f t="shared" si="6"/>
        <v>3706.5608740048738</v>
      </c>
      <c r="BK32" s="970">
        <f t="shared" si="6"/>
        <v>3714.9183768904286</v>
      </c>
      <c r="BL32" s="970">
        <f t="shared" si="6"/>
        <v>3723.0657313474662</v>
      </c>
      <c r="BM32" s="970">
        <f t="shared" si="6"/>
        <v>3729.5322049098213</v>
      </c>
      <c r="BN32" s="970">
        <f t="shared" si="6"/>
        <v>3735.959628101753</v>
      </c>
      <c r="BO32" s="970">
        <f t="shared" si="6"/>
        <v>3741.7359408235343</v>
      </c>
      <c r="BP32" s="970">
        <f t="shared" si="6"/>
        <v>26985.055761849977</v>
      </c>
      <c r="BQ32" s="970">
        <f t="shared" si="6"/>
        <v>3752.0102104517491</v>
      </c>
      <c r="BR32" s="970">
        <f t="shared" si="6"/>
        <v>3756.7517779080063</v>
      </c>
      <c r="BS32" s="970">
        <f t="shared" si="6"/>
        <v>3760.7105460423545</v>
      </c>
      <c r="BT32" s="970">
        <f t="shared" si="6"/>
        <v>3764.3307767250772</v>
      </c>
      <c r="BU32" s="970">
        <f t="shared" si="6"/>
        <v>3767.4015672465007</v>
      </c>
      <c r="BV32" s="970">
        <f t="shared" si="6"/>
        <v>3770.0499715581282</v>
      </c>
      <c r="BW32" s="970">
        <f t="shared" si="6"/>
        <v>3772.6805832832524</v>
      </c>
      <c r="BX32" s="970">
        <f t="shared" si="6"/>
        <v>3774.860793962021</v>
      </c>
      <c r="BY32" s="970">
        <f t="shared" si="6"/>
        <v>3776.7122321495472</v>
      </c>
      <c r="BZ32" s="970">
        <f t="shared" si="6"/>
        <v>3777.8223133386832</v>
      </c>
      <c r="CA32" s="970">
        <f t="shared" si="6"/>
        <v>3778.9880507174089</v>
      </c>
      <c r="CB32" s="970">
        <f t="shared" si="6"/>
        <v>3779.0877483882819</v>
      </c>
      <c r="CC32" s="970">
        <f t="shared" si="6"/>
        <v>3779.2368504827527</v>
      </c>
      <c r="CD32" s="970">
        <f t="shared" si="6"/>
        <v>3778.7204292625361</v>
      </c>
      <c r="CE32" s="970">
        <f t="shared" si="6"/>
        <v>3777.9558957313902</v>
      </c>
      <c r="CF32" s="970">
        <f t="shared" si="6"/>
        <v>3776.4451135564168</v>
      </c>
      <c r="CG32" s="970">
        <f t="shared" si="6"/>
        <v>3776.2367369681283</v>
      </c>
      <c r="CH32" s="970">
        <f t="shared" si="6"/>
        <v>3775.305273864119</v>
      </c>
      <c r="CI32" s="970">
        <f t="shared" si="6"/>
        <v>3774.0617803152804</v>
      </c>
      <c r="CJ32" s="970">
        <f t="shared" si="6"/>
        <v>27010.41236514409</v>
      </c>
      <c r="CK32" s="970">
        <f t="shared" ref="CK32:DW32" si="7">SUM(CK21:CK31)</f>
        <v>3771.2371061693379</v>
      </c>
      <c r="CL32" s="970">
        <f t="shared" si="7"/>
        <v>3769.1251494933731</v>
      </c>
      <c r="CM32" s="970">
        <f t="shared" si="7"/>
        <v>3766.6926529539837</v>
      </c>
      <c r="CN32" s="970">
        <f t="shared" si="7"/>
        <v>3764.1967855516586</v>
      </c>
      <c r="CO32" s="970">
        <f t="shared" si="7"/>
        <v>3761.3204025461009</v>
      </c>
      <c r="CP32" s="970">
        <f t="shared" si="7"/>
        <v>3758.416532366196</v>
      </c>
      <c r="CQ32" s="970">
        <f t="shared" si="7"/>
        <v>3755.9625161027625</v>
      </c>
      <c r="CR32" s="970">
        <f t="shared" si="7"/>
        <v>3753.4413055965001</v>
      </c>
      <c r="CS32" s="970">
        <f t="shared" si="7"/>
        <v>3750.2900952254772</v>
      </c>
      <c r="CT32" s="970">
        <f t="shared" si="7"/>
        <v>3747.061704482303</v>
      </c>
      <c r="CU32" s="970">
        <f t="shared" si="7"/>
        <v>3743.6989347372737</v>
      </c>
      <c r="CV32" s="970">
        <f t="shared" si="7"/>
        <v>3740.2477843544243</v>
      </c>
      <c r="CW32" s="970">
        <f t="shared" si="7"/>
        <v>3736.9423653071585</v>
      </c>
      <c r="CX32" s="970">
        <f t="shared" si="7"/>
        <v>3733.0383786765647</v>
      </c>
      <c r="CY32" s="971">
        <f t="shared" si="7"/>
        <v>3729.5003550056672</v>
      </c>
      <c r="CZ32" s="972">
        <f t="shared" si="7"/>
        <v>0</v>
      </c>
      <c r="DA32" s="973">
        <f t="shared" si="7"/>
        <v>0</v>
      </c>
      <c r="DB32" s="973">
        <f t="shared" si="7"/>
        <v>0</v>
      </c>
      <c r="DC32" s="973">
        <f t="shared" si="7"/>
        <v>0</v>
      </c>
      <c r="DD32" s="973">
        <f t="shared" si="7"/>
        <v>0</v>
      </c>
      <c r="DE32" s="973">
        <f t="shared" si="7"/>
        <v>0</v>
      </c>
      <c r="DF32" s="973">
        <f t="shared" si="7"/>
        <v>0</v>
      </c>
      <c r="DG32" s="973">
        <f t="shared" si="7"/>
        <v>0</v>
      </c>
      <c r="DH32" s="973">
        <f t="shared" si="7"/>
        <v>0</v>
      </c>
      <c r="DI32" s="973">
        <f t="shared" si="7"/>
        <v>0</v>
      </c>
      <c r="DJ32" s="973">
        <f t="shared" si="7"/>
        <v>0</v>
      </c>
      <c r="DK32" s="973">
        <f t="shared" si="7"/>
        <v>0</v>
      </c>
      <c r="DL32" s="973">
        <f t="shared" si="7"/>
        <v>0</v>
      </c>
      <c r="DM32" s="973">
        <f t="shared" si="7"/>
        <v>0</v>
      </c>
      <c r="DN32" s="973">
        <f t="shared" si="7"/>
        <v>0</v>
      </c>
      <c r="DO32" s="973">
        <f t="shared" si="7"/>
        <v>0</v>
      </c>
      <c r="DP32" s="973">
        <f t="shared" si="7"/>
        <v>0</v>
      </c>
      <c r="DQ32" s="973">
        <f t="shared" si="7"/>
        <v>0</v>
      </c>
      <c r="DR32" s="973">
        <f t="shared" si="7"/>
        <v>0</v>
      </c>
      <c r="DS32" s="973">
        <f t="shared" si="7"/>
        <v>0</v>
      </c>
      <c r="DT32" s="973">
        <f t="shared" si="7"/>
        <v>0</v>
      </c>
      <c r="DU32" s="973">
        <f t="shared" si="7"/>
        <v>0</v>
      </c>
      <c r="DV32" s="973">
        <f t="shared" si="7"/>
        <v>0</v>
      </c>
      <c r="DW32" s="974">
        <f t="shared" si="7"/>
        <v>0</v>
      </c>
      <c r="DX32" s="934"/>
    </row>
    <row r="33" spans="2:128" ht="25.5" x14ac:dyDescent="0.2">
      <c r="B33" s="942" t="s">
        <v>489</v>
      </c>
      <c r="C33" s="943" t="s">
        <v>759</v>
      </c>
      <c r="D33" s="944" t="s">
        <v>760</v>
      </c>
      <c r="E33" s="944" t="s">
        <v>517</v>
      </c>
      <c r="F33" s="945" t="s">
        <v>696</v>
      </c>
      <c r="G33" s="946" t="s">
        <v>64</v>
      </c>
      <c r="H33" s="947" t="s">
        <v>490</v>
      </c>
      <c r="I33" s="948">
        <f>MAX(X33:AV33)</f>
        <v>22</v>
      </c>
      <c r="J33" s="949">
        <f>SUMPRODUCT($X$2:$CY$2,$X33:$CY33)*365</f>
        <v>148783.58632968689</v>
      </c>
      <c r="K33" s="949">
        <f>SUMPRODUCT($X$2:$CY$2,$X34:$CY34)+SUMPRODUCT($X$2:$CY$2,$X35:$CY35)+SUMPRODUCT($X$2:$CY$2,$X36:$CY36)</f>
        <v>243886.77128209226</v>
      </c>
      <c r="L33" s="949">
        <f>SUMPRODUCT($X$2:$CY$2,$X37:$CY37) +SUMPRODUCT($X$2:$CY$2,$X38:$CY38)</f>
        <v>61297.278825560636</v>
      </c>
      <c r="M33" s="949">
        <f>SUMPRODUCT($X$2:$CY$2,$X39:$CY39)</f>
        <v>0</v>
      </c>
      <c r="N33" s="949">
        <f>SUMPRODUCT($X$2:$CY$2,$X42:$CY42) +SUMPRODUCT($X$2:$CY$2,$X43:$CY43)</f>
        <v>9917.7024768281444</v>
      </c>
      <c r="O33" s="949">
        <f>SUMPRODUCT($X$2:$CY$2,$X40:$CY40) +SUMPRODUCT($X$2:$CY$2,$X41:$CY41) +SUMPRODUCT($X$2:$CY$2,$X44:$CY44)</f>
        <v>-1189.6114053033918</v>
      </c>
      <c r="P33" s="949">
        <f>SUM(K33:O33)</f>
        <v>313912.14117917762</v>
      </c>
      <c r="Q33" s="949">
        <f>(SUM(K33:M33)*100000)/(J33*1000)</f>
        <v>205.11943396188948</v>
      </c>
      <c r="R33" s="950">
        <f>(P33*100000)/(J33*1000)</f>
        <v>210.98573365719614</v>
      </c>
      <c r="S33" s="951">
        <v>2</v>
      </c>
      <c r="T33" s="952">
        <v>4</v>
      </c>
      <c r="U33" s="696" t="s">
        <v>491</v>
      </c>
      <c r="V33" s="697" t="s">
        <v>123</v>
      </c>
      <c r="W33" s="698" t="s">
        <v>75</v>
      </c>
      <c r="X33" s="688">
        <v>0</v>
      </c>
      <c r="Y33" s="688">
        <v>0</v>
      </c>
      <c r="Z33" s="688">
        <v>0</v>
      </c>
      <c r="AA33" s="688">
        <v>0</v>
      </c>
      <c r="AB33" s="688">
        <v>0</v>
      </c>
      <c r="AC33" s="688">
        <v>0</v>
      </c>
      <c r="AD33" s="688">
        <v>0</v>
      </c>
      <c r="AE33" s="688">
        <v>0</v>
      </c>
      <c r="AF33" s="688">
        <v>0</v>
      </c>
      <c r="AG33" s="688">
        <v>0</v>
      </c>
      <c r="AH33" s="688">
        <v>0</v>
      </c>
      <c r="AI33" s="688">
        <v>0</v>
      </c>
      <c r="AJ33" s="688">
        <v>22</v>
      </c>
      <c r="AK33" s="688">
        <v>22</v>
      </c>
      <c r="AL33" s="688">
        <v>22</v>
      </c>
      <c r="AM33" s="688">
        <v>22</v>
      </c>
      <c r="AN33" s="688">
        <v>22</v>
      </c>
      <c r="AO33" s="688">
        <v>22</v>
      </c>
      <c r="AP33" s="688">
        <v>22</v>
      </c>
      <c r="AQ33" s="688">
        <v>22</v>
      </c>
      <c r="AR33" s="688">
        <v>22</v>
      </c>
      <c r="AS33" s="688">
        <v>22</v>
      </c>
      <c r="AT33" s="688">
        <v>22</v>
      </c>
      <c r="AU33" s="688">
        <v>22</v>
      </c>
      <c r="AV33" s="688">
        <v>22</v>
      </c>
      <c r="AW33" s="688">
        <v>22</v>
      </c>
      <c r="AX33" s="688">
        <v>22</v>
      </c>
      <c r="AY33" s="688">
        <v>22</v>
      </c>
      <c r="AZ33" s="688">
        <v>22</v>
      </c>
      <c r="BA33" s="688">
        <v>22</v>
      </c>
      <c r="BB33" s="688">
        <v>22</v>
      </c>
      <c r="BC33" s="688">
        <v>22</v>
      </c>
      <c r="BD33" s="688">
        <v>22</v>
      </c>
      <c r="BE33" s="688">
        <v>22</v>
      </c>
      <c r="BF33" s="688">
        <v>22</v>
      </c>
      <c r="BG33" s="688">
        <v>22</v>
      </c>
      <c r="BH33" s="688">
        <v>22</v>
      </c>
      <c r="BI33" s="688">
        <v>22</v>
      </c>
      <c r="BJ33" s="688">
        <v>22</v>
      </c>
      <c r="BK33" s="688">
        <v>22</v>
      </c>
      <c r="BL33" s="688">
        <v>22</v>
      </c>
      <c r="BM33" s="688">
        <v>22</v>
      </c>
      <c r="BN33" s="688">
        <v>22</v>
      </c>
      <c r="BO33" s="688">
        <v>22</v>
      </c>
      <c r="BP33" s="688">
        <v>22</v>
      </c>
      <c r="BQ33" s="688">
        <v>22</v>
      </c>
      <c r="BR33" s="688">
        <v>22</v>
      </c>
      <c r="BS33" s="688">
        <v>22</v>
      </c>
      <c r="BT33" s="688">
        <v>22</v>
      </c>
      <c r="BU33" s="688">
        <v>22</v>
      </c>
      <c r="BV33" s="688">
        <v>22</v>
      </c>
      <c r="BW33" s="688">
        <v>22</v>
      </c>
      <c r="BX33" s="688">
        <v>22</v>
      </c>
      <c r="BY33" s="688">
        <v>22</v>
      </c>
      <c r="BZ33" s="688">
        <v>22</v>
      </c>
      <c r="CA33" s="688">
        <v>22</v>
      </c>
      <c r="CB33" s="688">
        <v>22</v>
      </c>
      <c r="CC33" s="688">
        <v>22</v>
      </c>
      <c r="CD33" s="688">
        <v>22</v>
      </c>
      <c r="CE33" s="688">
        <v>22</v>
      </c>
      <c r="CF33" s="688">
        <v>22</v>
      </c>
      <c r="CG33" s="688">
        <v>22</v>
      </c>
      <c r="CH33" s="688">
        <v>22</v>
      </c>
      <c r="CI33" s="688">
        <v>22</v>
      </c>
      <c r="CJ33" s="688">
        <v>22</v>
      </c>
      <c r="CK33" s="688">
        <v>22</v>
      </c>
      <c r="CL33" s="688">
        <v>22</v>
      </c>
      <c r="CM33" s="688">
        <v>22</v>
      </c>
      <c r="CN33" s="688">
        <v>22</v>
      </c>
      <c r="CO33" s="688">
        <v>22</v>
      </c>
      <c r="CP33" s="688">
        <v>22</v>
      </c>
      <c r="CQ33" s="688">
        <v>22</v>
      </c>
      <c r="CR33" s="688">
        <v>22</v>
      </c>
      <c r="CS33" s="688">
        <v>22</v>
      </c>
      <c r="CT33" s="688">
        <v>22</v>
      </c>
      <c r="CU33" s="688">
        <v>22</v>
      </c>
      <c r="CV33" s="688">
        <v>22</v>
      </c>
      <c r="CW33" s="688">
        <v>22</v>
      </c>
      <c r="CX33" s="688">
        <v>22</v>
      </c>
      <c r="CY33" s="688">
        <v>22</v>
      </c>
      <c r="CZ33" s="953">
        <v>0</v>
      </c>
      <c r="DA33" s="954">
        <v>0</v>
      </c>
      <c r="DB33" s="954">
        <v>0</v>
      </c>
      <c r="DC33" s="954">
        <v>0</v>
      </c>
      <c r="DD33" s="954">
        <v>0</v>
      </c>
      <c r="DE33" s="954">
        <v>0</v>
      </c>
      <c r="DF33" s="954">
        <v>0</v>
      </c>
      <c r="DG33" s="954">
        <v>0</v>
      </c>
      <c r="DH33" s="954">
        <v>0</v>
      </c>
      <c r="DI33" s="954">
        <v>0</v>
      </c>
      <c r="DJ33" s="954">
        <v>0</v>
      </c>
      <c r="DK33" s="954">
        <v>0</v>
      </c>
      <c r="DL33" s="954">
        <v>0</v>
      </c>
      <c r="DM33" s="954">
        <v>0</v>
      </c>
      <c r="DN33" s="954">
        <v>0</v>
      </c>
      <c r="DO33" s="954">
        <v>0</v>
      </c>
      <c r="DP33" s="954">
        <v>0</v>
      </c>
      <c r="DQ33" s="954">
        <v>0</v>
      </c>
      <c r="DR33" s="954">
        <v>0</v>
      </c>
      <c r="DS33" s="954">
        <v>0</v>
      </c>
      <c r="DT33" s="954">
        <v>0</v>
      </c>
      <c r="DU33" s="954">
        <v>0</v>
      </c>
      <c r="DV33" s="954">
        <v>0</v>
      </c>
      <c r="DW33" s="955">
        <v>0</v>
      </c>
      <c r="DX33" s="934"/>
    </row>
    <row r="34" spans="2:128" x14ac:dyDescent="0.2">
      <c r="B34" s="956"/>
      <c r="C34" s="735"/>
      <c r="D34" s="957"/>
      <c r="E34" s="958"/>
      <c r="F34" s="959"/>
      <c r="G34" s="957"/>
      <c r="H34" s="959"/>
      <c r="I34" s="959"/>
      <c r="J34" s="959"/>
      <c r="K34" s="959"/>
      <c r="L34" s="959"/>
      <c r="M34" s="959"/>
      <c r="N34" s="959"/>
      <c r="O34" s="959"/>
      <c r="P34" s="959"/>
      <c r="Q34" s="959"/>
      <c r="R34" s="738"/>
      <c r="S34" s="959"/>
      <c r="T34" s="959"/>
      <c r="U34" s="699" t="s">
        <v>492</v>
      </c>
      <c r="V34" s="697" t="s">
        <v>123</v>
      </c>
      <c r="W34" s="698" t="s">
        <v>493</v>
      </c>
      <c r="X34" s="689">
        <v>0</v>
      </c>
      <c r="Y34" s="689">
        <v>0</v>
      </c>
      <c r="Z34" s="689">
        <v>0</v>
      </c>
      <c r="AA34" s="689">
        <v>0</v>
      </c>
      <c r="AB34" s="689">
        <v>0</v>
      </c>
      <c r="AC34" s="689">
        <v>0</v>
      </c>
      <c r="AD34" s="689">
        <v>0</v>
      </c>
      <c r="AE34" s="689">
        <v>0</v>
      </c>
      <c r="AF34" s="689">
        <v>0</v>
      </c>
      <c r="AG34" s="689">
        <f>[2]Costs!F150</f>
        <v>53044.333333333336</v>
      </c>
      <c r="AH34" s="689">
        <f>[2]Costs!G150</f>
        <v>53044.333333333336</v>
      </c>
      <c r="AI34" s="689">
        <f>[2]Costs!H150</f>
        <v>53044.333333333336</v>
      </c>
      <c r="AJ34" s="689">
        <v>0</v>
      </c>
      <c r="AK34" s="689">
        <v>0</v>
      </c>
      <c r="AL34" s="689">
        <v>0</v>
      </c>
      <c r="AM34" s="689">
        <v>0</v>
      </c>
      <c r="AN34" s="689">
        <v>0</v>
      </c>
      <c r="AO34" s="689">
        <v>0</v>
      </c>
      <c r="AP34" s="689">
        <v>0</v>
      </c>
      <c r="AQ34" s="689">
        <v>0</v>
      </c>
      <c r="AR34" s="689">
        <v>0</v>
      </c>
      <c r="AS34" s="689">
        <v>0</v>
      </c>
      <c r="AT34" s="689">
        <v>0</v>
      </c>
      <c r="AU34" s="689">
        <v>0</v>
      </c>
      <c r="AV34" s="689">
        <v>0</v>
      </c>
      <c r="AW34" s="689">
        <v>0</v>
      </c>
      <c r="AX34" s="689">
        <v>505</v>
      </c>
      <c r="AY34" s="689">
        <v>0</v>
      </c>
      <c r="AZ34" s="689">
        <v>0</v>
      </c>
      <c r="BA34" s="689">
        <v>0</v>
      </c>
      <c r="BB34" s="689">
        <v>0</v>
      </c>
      <c r="BC34" s="689">
        <v>0</v>
      </c>
      <c r="BD34" s="689">
        <v>32573</v>
      </c>
      <c r="BE34" s="689">
        <v>0</v>
      </c>
      <c r="BF34" s="689">
        <v>0</v>
      </c>
      <c r="BG34" s="689">
        <v>0</v>
      </c>
      <c r="BH34" s="689">
        <v>0</v>
      </c>
      <c r="BI34" s="689">
        <v>0</v>
      </c>
      <c r="BJ34" s="689">
        <v>0</v>
      </c>
      <c r="BK34" s="689">
        <v>0</v>
      </c>
      <c r="BL34" s="689">
        <v>0</v>
      </c>
      <c r="BM34" s="689">
        <v>0</v>
      </c>
      <c r="BN34" s="689">
        <v>505</v>
      </c>
      <c r="BO34" s="689">
        <v>0</v>
      </c>
      <c r="BP34" s="689">
        <v>0</v>
      </c>
      <c r="BQ34" s="689">
        <v>0</v>
      </c>
      <c r="BR34" s="689">
        <v>0</v>
      </c>
      <c r="BS34" s="689">
        <v>0</v>
      </c>
      <c r="BT34" s="689">
        <v>0</v>
      </c>
      <c r="BU34" s="689">
        <v>0</v>
      </c>
      <c r="BV34" s="689">
        <v>0</v>
      </c>
      <c r="BW34" s="689">
        <v>0</v>
      </c>
      <c r="BX34" s="689">
        <v>32573</v>
      </c>
      <c r="BY34" s="689">
        <v>0</v>
      </c>
      <c r="BZ34" s="689">
        <v>0</v>
      </c>
      <c r="CA34" s="689">
        <v>0</v>
      </c>
      <c r="CB34" s="689">
        <v>0</v>
      </c>
      <c r="CC34" s="689">
        <v>505</v>
      </c>
      <c r="CD34" s="689">
        <v>0</v>
      </c>
      <c r="CE34" s="689">
        <v>0</v>
      </c>
      <c r="CF34" s="689">
        <v>0</v>
      </c>
      <c r="CG34" s="689">
        <v>0</v>
      </c>
      <c r="CH34" s="689">
        <v>0</v>
      </c>
      <c r="CI34" s="689">
        <v>0</v>
      </c>
      <c r="CJ34" s="689">
        <v>0</v>
      </c>
      <c r="CK34" s="689">
        <v>0</v>
      </c>
      <c r="CL34" s="689">
        <v>0</v>
      </c>
      <c r="CM34" s="689">
        <v>0</v>
      </c>
      <c r="CN34" s="689">
        <v>0</v>
      </c>
      <c r="CO34" s="689">
        <v>0</v>
      </c>
      <c r="CP34" s="689">
        <v>0</v>
      </c>
      <c r="CQ34" s="689">
        <v>0</v>
      </c>
      <c r="CR34" s="689">
        <f>505+32573</f>
        <v>33078</v>
      </c>
      <c r="CS34" s="689">
        <v>0</v>
      </c>
      <c r="CT34" s="689">
        <v>0</v>
      </c>
      <c r="CU34" s="689">
        <v>0</v>
      </c>
      <c r="CV34" s="689">
        <v>0</v>
      </c>
      <c r="CW34" s="689">
        <v>0</v>
      </c>
      <c r="CX34" s="689">
        <v>0</v>
      </c>
      <c r="CY34" s="689">
        <v>0</v>
      </c>
      <c r="CZ34" s="953">
        <v>0</v>
      </c>
      <c r="DA34" s="954">
        <v>0</v>
      </c>
      <c r="DB34" s="954">
        <v>0</v>
      </c>
      <c r="DC34" s="954">
        <v>0</v>
      </c>
      <c r="DD34" s="954">
        <v>0</v>
      </c>
      <c r="DE34" s="954">
        <v>0</v>
      </c>
      <c r="DF34" s="954">
        <v>0</v>
      </c>
      <c r="DG34" s="954">
        <v>0</v>
      </c>
      <c r="DH34" s="954">
        <v>0</v>
      </c>
      <c r="DI34" s="954">
        <v>0</v>
      </c>
      <c r="DJ34" s="954">
        <v>0</v>
      </c>
      <c r="DK34" s="954">
        <v>0</v>
      </c>
      <c r="DL34" s="954">
        <v>0</v>
      </c>
      <c r="DM34" s="954">
        <v>0</v>
      </c>
      <c r="DN34" s="954">
        <v>0</v>
      </c>
      <c r="DO34" s="954">
        <v>0</v>
      </c>
      <c r="DP34" s="954">
        <v>0</v>
      </c>
      <c r="DQ34" s="954">
        <v>0</v>
      </c>
      <c r="DR34" s="954">
        <v>0</v>
      </c>
      <c r="DS34" s="954">
        <v>0</v>
      </c>
      <c r="DT34" s="954">
        <v>0</v>
      </c>
      <c r="DU34" s="954">
        <v>0</v>
      </c>
      <c r="DV34" s="954">
        <v>0</v>
      </c>
      <c r="DW34" s="955">
        <v>0</v>
      </c>
      <c r="DX34" s="934"/>
    </row>
    <row r="35" spans="2:128" x14ac:dyDescent="0.2">
      <c r="B35" s="960"/>
      <c r="C35" s="743"/>
      <c r="D35" s="961"/>
      <c r="E35" s="962"/>
      <c r="F35" s="961"/>
      <c r="G35" s="961"/>
      <c r="H35" s="961"/>
      <c r="I35" s="961"/>
      <c r="J35" s="961"/>
      <c r="K35" s="961"/>
      <c r="L35" s="961"/>
      <c r="M35" s="961"/>
      <c r="N35" s="961"/>
      <c r="O35" s="961"/>
      <c r="P35" s="961"/>
      <c r="Q35" s="961"/>
      <c r="R35" s="745"/>
      <c r="S35" s="961"/>
      <c r="T35" s="961"/>
      <c r="U35" s="699" t="s">
        <v>494</v>
      </c>
      <c r="V35" s="697" t="s">
        <v>123</v>
      </c>
      <c r="W35" s="698" t="s">
        <v>493</v>
      </c>
      <c r="X35" s="700">
        <v>0</v>
      </c>
      <c r="Y35" s="700">
        <v>0</v>
      </c>
      <c r="Z35" s="700">
        <v>0</v>
      </c>
      <c r="AA35" s="700">
        <v>0</v>
      </c>
      <c r="AB35" s="700">
        <v>0</v>
      </c>
      <c r="AC35" s="700">
        <v>0</v>
      </c>
      <c r="AD35" s="700">
        <v>0</v>
      </c>
      <c r="AE35" s="700">
        <v>0</v>
      </c>
      <c r="AF35" s="700">
        <v>0</v>
      </c>
      <c r="AG35" s="700">
        <v>0</v>
      </c>
      <c r="AH35" s="700">
        <v>0</v>
      </c>
      <c r="AI35" s="700">
        <v>0</v>
      </c>
      <c r="AJ35" s="700">
        <v>0</v>
      </c>
      <c r="AK35" s="700">
        <v>0</v>
      </c>
      <c r="AL35" s="700">
        <v>0</v>
      </c>
      <c r="AM35" s="700">
        <v>0</v>
      </c>
      <c r="AN35" s="700">
        <v>0</v>
      </c>
      <c r="AO35" s="700">
        <v>0</v>
      </c>
      <c r="AP35" s="700">
        <v>0</v>
      </c>
      <c r="AQ35" s="700">
        <v>0</v>
      </c>
      <c r="AR35" s="700">
        <v>0</v>
      </c>
      <c r="AS35" s="700">
        <v>0</v>
      </c>
      <c r="AT35" s="700">
        <v>0</v>
      </c>
      <c r="AU35" s="700">
        <v>0</v>
      </c>
      <c r="AV35" s="700">
        <v>0</v>
      </c>
      <c r="AW35" s="700">
        <v>0</v>
      </c>
      <c r="AX35" s="700">
        <v>0</v>
      </c>
      <c r="AY35" s="700">
        <v>0</v>
      </c>
      <c r="AZ35" s="700">
        <v>0</v>
      </c>
      <c r="BA35" s="700">
        <v>0</v>
      </c>
      <c r="BB35" s="700">
        <v>0</v>
      </c>
      <c r="BC35" s="700">
        <v>0</v>
      </c>
      <c r="BD35" s="700">
        <v>0</v>
      </c>
      <c r="BE35" s="700">
        <v>0</v>
      </c>
      <c r="BF35" s="700">
        <v>0</v>
      </c>
      <c r="BG35" s="700">
        <v>0</v>
      </c>
      <c r="BH35" s="700">
        <v>0</v>
      </c>
      <c r="BI35" s="700">
        <v>0</v>
      </c>
      <c r="BJ35" s="700">
        <v>0</v>
      </c>
      <c r="BK35" s="700">
        <v>0</v>
      </c>
      <c r="BL35" s="700">
        <v>0</v>
      </c>
      <c r="BM35" s="700">
        <v>0</v>
      </c>
      <c r="BN35" s="700">
        <v>0</v>
      </c>
      <c r="BO35" s="700">
        <v>0</v>
      </c>
      <c r="BP35" s="700">
        <v>0</v>
      </c>
      <c r="BQ35" s="700">
        <v>0</v>
      </c>
      <c r="BR35" s="700">
        <v>0</v>
      </c>
      <c r="BS35" s="700">
        <v>0</v>
      </c>
      <c r="BT35" s="700">
        <v>0</v>
      </c>
      <c r="BU35" s="700">
        <v>0</v>
      </c>
      <c r="BV35" s="700">
        <v>0</v>
      </c>
      <c r="BW35" s="700">
        <v>0</v>
      </c>
      <c r="BX35" s="700">
        <v>0</v>
      </c>
      <c r="BY35" s="700">
        <v>0</v>
      </c>
      <c r="BZ35" s="700">
        <v>0</v>
      </c>
      <c r="CA35" s="700">
        <v>0</v>
      </c>
      <c r="CB35" s="700">
        <v>0</v>
      </c>
      <c r="CC35" s="700">
        <v>0</v>
      </c>
      <c r="CD35" s="700">
        <v>0</v>
      </c>
      <c r="CE35" s="700">
        <v>0</v>
      </c>
      <c r="CF35" s="700">
        <v>0</v>
      </c>
      <c r="CG35" s="700">
        <v>0</v>
      </c>
      <c r="CH35" s="700">
        <v>0</v>
      </c>
      <c r="CI35" s="700">
        <v>0</v>
      </c>
      <c r="CJ35" s="700">
        <v>0</v>
      </c>
      <c r="CK35" s="700">
        <v>0</v>
      </c>
      <c r="CL35" s="700">
        <v>0</v>
      </c>
      <c r="CM35" s="700">
        <v>0</v>
      </c>
      <c r="CN35" s="700">
        <v>0</v>
      </c>
      <c r="CO35" s="700">
        <v>0</v>
      </c>
      <c r="CP35" s="700">
        <v>0</v>
      </c>
      <c r="CQ35" s="700">
        <v>0</v>
      </c>
      <c r="CR35" s="700">
        <v>0</v>
      </c>
      <c r="CS35" s="700">
        <v>0</v>
      </c>
      <c r="CT35" s="700">
        <v>0</v>
      </c>
      <c r="CU35" s="700">
        <v>0</v>
      </c>
      <c r="CV35" s="700">
        <v>0</v>
      </c>
      <c r="CW35" s="700">
        <v>0</v>
      </c>
      <c r="CX35" s="700">
        <v>0</v>
      </c>
      <c r="CY35" s="700">
        <v>0</v>
      </c>
      <c r="CZ35" s="953">
        <v>0</v>
      </c>
      <c r="DA35" s="954">
        <v>0</v>
      </c>
      <c r="DB35" s="954">
        <v>0</v>
      </c>
      <c r="DC35" s="954">
        <v>0</v>
      </c>
      <c r="DD35" s="954">
        <v>0</v>
      </c>
      <c r="DE35" s="954">
        <v>0</v>
      </c>
      <c r="DF35" s="954">
        <v>0</v>
      </c>
      <c r="DG35" s="954">
        <v>0</v>
      </c>
      <c r="DH35" s="954">
        <v>0</v>
      </c>
      <c r="DI35" s="954">
        <v>0</v>
      </c>
      <c r="DJ35" s="954">
        <v>0</v>
      </c>
      <c r="DK35" s="954">
        <v>0</v>
      </c>
      <c r="DL35" s="954">
        <v>0</v>
      </c>
      <c r="DM35" s="954">
        <v>0</v>
      </c>
      <c r="DN35" s="954">
        <v>0</v>
      </c>
      <c r="DO35" s="954">
        <v>0</v>
      </c>
      <c r="DP35" s="954">
        <v>0</v>
      </c>
      <c r="DQ35" s="954">
        <v>0</v>
      </c>
      <c r="DR35" s="954">
        <v>0</v>
      </c>
      <c r="DS35" s="954">
        <v>0</v>
      </c>
      <c r="DT35" s="954">
        <v>0</v>
      </c>
      <c r="DU35" s="954">
        <v>0</v>
      </c>
      <c r="DV35" s="954">
        <v>0</v>
      </c>
      <c r="DW35" s="955">
        <v>0</v>
      </c>
      <c r="DX35" s="934"/>
    </row>
    <row r="36" spans="2:128" x14ac:dyDescent="0.2">
      <c r="B36" s="960"/>
      <c r="C36" s="743"/>
      <c r="D36" s="961"/>
      <c r="E36" s="962"/>
      <c r="F36" s="961"/>
      <c r="G36" s="961"/>
      <c r="H36" s="961"/>
      <c r="I36" s="961"/>
      <c r="J36" s="961"/>
      <c r="K36" s="961"/>
      <c r="L36" s="961"/>
      <c r="M36" s="961"/>
      <c r="N36" s="961"/>
      <c r="O36" s="961"/>
      <c r="P36" s="961"/>
      <c r="Q36" s="961"/>
      <c r="R36" s="745"/>
      <c r="S36" s="961"/>
      <c r="T36" s="961"/>
      <c r="U36" s="699" t="s">
        <v>721</v>
      </c>
      <c r="V36" s="697" t="s">
        <v>123</v>
      </c>
      <c r="W36" s="698" t="s">
        <v>493</v>
      </c>
      <c r="X36" s="689">
        <f>'[2]Financing cost'!B73</f>
        <v>0</v>
      </c>
      <c r="Y36" s="689">
        <f>'[2]Financing cost'!C73</f>
        <v>0</v>
      </c>
      <c r="Z36" s="689">
        <f>'[2]Financing cost'!D73</f>
        <v>0</v>
      </c>
      <c r="AA36" s="689">
        <f>'[2]Financing cost'!E73</f>
        <v>0</v>
      </c>
      <c r="AB36" s="689">
        <f>'[2]Financing cost'!F73</f>
        <v>0</v>
      </c>
      <c r="AC36" s="689">
        <f>'[2]Financing cost'!G73</f>
        <v>0</v>
      </c>
      <c r="AD36" s="689">
        <f>'[2]Financing cost'!H73</f>
        <v>0</v>
      </c>
      <c r="AE36" s="689">
        <f>'[2]Financing cost'!I73</f>
        <v>0</v>
      </c>
      <c r="AF36" s="689">
        <f>'[2]Financing cost'!J73</f>
        <v>0</v>
      </c>
      <c r="AG36" s="689">
        <f>'[2]Financing cost'!K73</f>
        <v>0</v>
      </c>
      <c r="AH36" s="689">
        <f>'[2]Financing cost'!L73</f>
        <v>1909.596</v>
      </c>
      <c r="AI36" s="689">
        <f>'[2]Financing cost'!M73</f>
        <v>3819.192</v>
      </c>
      <c r="AJ36" s="689">
        <f>'[2]Financing cost'!N73</f>
        <v>5728.7880000000005</v>
      </c>
      <c r="AK36" s="689">
        <f>'[2]Financing cost'!O73</f>
        <v>5728.7880000000005</v>
      </c>
      <c r="AL36" s="689">
        <f>'[2]Financing cost'!P73</f>
        <v>5728.7880000000005</v>
      </c>
      <c r="AM36" s="689">
        <f>'[2]Financing cost'!Q73</f>
        <v>5728.7880000000005</v>
      </c>
      <c r="AN36" s="689">
        <f>'[2]Financing cost'!R73</f>
        <v>5728.7880000000005</v>
      </c>
      <c r="AO36" s="689">
        <f>'[2]Financing cost'!S73</f>
        <v>5728.7880000000005</v>
      </c>
      <c r="AP36" s="689">
        <f>'[2]Financing cost'!T73</f>
        <v>5728.7880000000005</v>
      </c>
      <c r="AQ36" s="689">
        <f>'[2]Financing cost'!U73</f>
        <v>5728.7880000000005</v>
      </c>
      <c r="AR36" s="689">
        <f>'[2]Financing cost'!V73</f>
        <v>5728.7880000000005</v>
      </c>
      <c r="AS36" s="689">
        <f>'[2]Financing cost'!W73</f>
        <v>5728.7880000000005</v>
      </c>
      <c r="AT36" s="689">
        <f>'[2]Financing cost'!X73</f>
        <v>5728.7880000000005</v>
      </c>
      <c r="AU36" s="689">
        <f>'[2]Financing cost'!Y73</f>
        <v>5728.7880000000005</v>
      </c>
      <c r="AV36" s="689">
        <f>'[2]Financing cost'!Z73</f>
        <v>5728.7880000000005</v>
      </c>
      <c r="AW36" s="689">
        <f>'[2]Financing cost'!AA73</f>
        <v>5728.7880000000005</v>
      </c>
      <c r="AX36" s="689">
        <f>'[2]Financing cost'!AB73</f>
        <v>5728.7880000000005</v>
      </c>
      <c r="AY36" s="689">
        <f>'[2]Financing cost'!AC73</f>
        <v>5728.7880000000005</v>
      </c>
      <c r="AZ36" s="689">
        <f>'[2]Financing cost'!AD73</f>
        <v>5728.7880000000005</v>
      </c>
      <c r="BA36" s="689">
        <f>'[2]Financing cost'!AE73</f>
        <v>5728.7880000000005</v>
      </c>
      <c r="BB36" s="689">
        <f>'[2]Financing cost'!AF73</f>
        <v>5728.7880000000005</v>
      </c>
      <c r="BC36" s="689">
        <f>'[2]Financing cost'!AG73</f>
        <v>5728.7880000000005</v>
      </c>
      <c r="BD36" s="689">
        <f>'[2]Financing cost'!AH73</f>
        <v>5728.7880000000005</v>
      </c>
      <c r="BE36" s="689">
        <f>'[2]Financing cost'!AI73</f>
        <v>5728.7880000000005</v>
      </c>
      <c r="BF36" s="689">
        <f>'[2]Financing cost'!AJ73</f>
        <v>5728.7880000000005</v>
      </c>
      <c r="BG36" s="689">
        <f>'[2]Financing cost'!AK73</f>
        <v>5728.7880000000005</v>
      </c>
      <c r="BH36" s="689">
        <f>'[2]Financing cost'!AL73</f>
        <v>5728.7880000000005</v>
      </c>
      <c r="BI36" s="689">
        <f>'[2]Financing cost'!AM73</f>
        <v>5728.7880000000005</v>
      </c>
      <c r="BJ36" s="689">
        <f>'[2]Financing cost'!AN73</f>
        <v>5728.7880000000005</v>
      </c>
      <c r="BK36" s="689">
        <f>'[2]Financing cost'!AO73</f>
        <v>5728.7880000000005</v>
      </c>
      <c r="BL36" s="689">
        <f>'[2]Financing cost'!AP73</f>
        <v>5728.7880000000005</v>
      </c>
      <c r="BM36" s="689">
        <f>'[2]Financing cost'!AQ73</f>
        <v>5728.7880000000005</v>
      </c>
      <c r="BN36" s="689">
        <f>'[2]Financing cost'!AR73</f>
        <v>5728.7880000000005</v>
      </c>
      <c r="BO36" s="689">
        <f>'[2]Financing cost'!AS73</f>
        <v>5728.7880000000005</v>
      </c>
      <c r="BP36" s="689">
        <f>'[2]Financing cost'!AT73</f>
        <v>5728.7880000000005</v>
      </c>
      <c r="BQ36" s="689">
        <f>'[2]Financing cost'!AU73</f>
        <v>5728.7880000000005</v>
      </c>
      <c r="BR36" s="689">
        <f>'[2]Financing cost'!AV73</f>
        <v>5728.7880000000005</v>
      </c>
      <c r="BS36" s="689">
        <f>'[2]Financing cost'!AW73</f>
        <v>5728.7880000000005</v>
      </c>
      <c r="BT36" s="689">
        <f>'[2]Financing cost'!AX73</f>
        <v>5728.7880000000005</v>
      </c>
      <c r="BU36" s="689">
        <f>'[2]Financing cost'!AY73</f>
        <v>5728.7880000000005</v>
      </c>
      <c r="BV36" s="689">
        <f>'[2]Financing cost'!AZ73</f>
        <v>5728.7880000000005</v>
      </c>
      <c r="BW36" s="689">
        <f>'[2]Financing cost'!BA73</f>
        <v>5728.7880000000005</v>
      </c>
      <c r="BX36" s="689">
        <f>'[2]Financing cost'!BB73</f>
        <v>5728.7880000000005</v>
      </c>
      <c r="BY36" s="689">
        <f>'[2]Financing cost'!BC73</f>
        <v>5728.7880000000005</v>
      </c>
      <c r="BZ36" s="689">
        <f>'[2]Financing cost'!BD73</f>
        <v>5728.7880000000005</v>
      </c>
      <c r="CA36" s="689">
        <f>'[2]Financing cost'!BE73</f>
        <v>5728.7880000000005</v>
      </c>
      <c r="CB36" s="689">
        <f>'[2]Financing cost'!BF73</f>
        <v>5728.7880000000005</v>
      </c>
      <c r="CC36" s="689">
        <f>'[2]Financing cost'!BG73</f>
        <v>5728.7880000000005</v>
      </c>
      <c r="CD36" s="689">
        <f>'[2]Financing cost'!BH73</f>
        <v>5728.7880000000005</v>
      </c>
      <c r="CE36" s="689">
        <f>'[2]Financing cost'!BI73</f>
        <v>5728.7880000000005</v>
      </c>
      <c r="CF36" s="689">
        <f>'[2]Financing cost'!BJ73</f>
        <v>5728.7880000000005</v>
      </c>
      <c r="CG36" s="689">
        <f>'[2]Financing cost'!BK73</f>
        <v>5728.7880000000005</v>
      </c>
      <c r="CH36" s="689">
        <f>'[2]Financing cost'!BL73</f>
        <v>5728.7880000000005</v>
      </c>
      <c r="CI36" s="689">
        <f>'[2]Financing cost'!BM73</f>
        <v>5728.7880000000005</v>
      </c>
      <c r="CJ36" s="689">
        <f>'[2]Financing cost'!BN73</f>
        <v>5728.7880000000005</v>
      </c>
      <c r="CK36" s="689">
        <f>'[2]Financing cost'!BO73</f>
        <v>5728.7880000000005</v>
      </c>
      <c r="CL36" s="689">
        <f>'[2]Financing cost'!BP73</f>
        <v>5728.7880000000005</v>
      </c>
      <c r="CM36" s="689">
        <f>'[2]Financing cost'!BQ73</f>
        <v>5728.7880000000005</v>
      </c>
      <c r="CN36" s="689">
        <f>'[2]Financing cost'!BR73</f>
        <v>5728.7880000000005</v>
      </c>
      <c r="CO36" s="689">
        <f>'[2]Financing cost'!BS73</f>
        <v>5728.7880000000005</v>
      </c>
      <c r="CP36" s="689">
        <f>'[2]Financing cost'!BT73</f>
        <v>5728.7880000000005</v>
      </c>
      <c r="CQ36" s="689">
        <f>'[2]Financing cost'!BU73</f>
        <v>5728.7880000000005</v>
      </c>
      <c r="CR36" s="689">
        <f>'[2]Financing cost'!BV73</f>
        <v>5728.7880000000005</v>
      </c>
      <c r="CS36" s="689">
        <f>'[2]Financing cost'!BW73</f>
        <v>5728.7880000000005</v>
      </c>
      <c r="CT36" s="689">
        <f>'[2]Financing cost'!BX73</f>
        <v>5728.7880000000005</v>
      </c>
      <c r="CU36" s="689">
        <f>'[2]Financing cost'!BY73</f>
        <v>5728.7880000000005</v>
      </c>
      <c r="CV36" s="689">
        <f>'[2]Financing cost'!BZ73</f>
        <v>5728.7880000000005</v>
      </c>
      <c r="CW36" s="689">
        <f>'[2]Financing cost'!CA73</f>
        <v>5728.7880000000005</v>
      </c>
      <c r="CX36" s="689">
        <f>'[2]Financing cost'!CB73</f>
        <v>5728.7880000000005</v>
      </c>
      <c r="CY36" s="689">
        <f>'[2]Financing cost'!CC73</f>
        <v>5728.7880000000005</v>
      </c>
      <c r="CZ36" s="953"/>
      <c r="DA36" s="954"/>
      <c r="DB36" s="954"/>
      <c r="DC36" s="954"/>
      <c r="DD36" s="954"/>
      <c r="DE36" s="954"/>
      <c r="DF36" s="954"/>
      <c r="DG36" s="954"/>
      <c r="DH36" s="954"/>
      <c r="DI36" s="954"/>
      <c r="DJ36" s="954"/>
      <c r="DK36" s="954"/>
      <c r="DL36" s="954"/>
      <c r="DM36" s="954"/>
      <c r="DN36" s="954"/>
      <c r="DO36" s="954"/>
      <c r="DP36" s="954"/>
      <c r="DQ36" s="954"/>
      <c r="DR36" s="954"/>
      <c r="DS36" s="954"/>
      <c r="DT36" s="954"/>
      <c r="DU36" s="954"/>
      <c r="DV36" s="954"/>
      <c r="DW36" s="955"/>
      <c r="DX36" s="934"/>
    </row>
    <row r="37" spans="2:128" x14ac:dyDescent="0.2">
      <c r="B37" s="960"/>
      <c r="C37" s="963"/>
      <c r="D37" s="885"/>
      <c r="E37" s="920"/>
      <c r="F37" s="885"/>
      <c r="G37" s="885"/>
      <c r="H37" s="885"/>
      <c r="I37" s="885"/>
      <c r="J37" s="885"/>
      <c r="K37" s="885"/>
      <c r="L37" s="885"/>
      <c r="M37" s="885"/>
      <c r="N37" s="885"/>
      <c r="O37" s="885"/>
      <c r="P37" s="885"/>
      <c r="Q37" s="885"/>
      <c r="R37" s="964"/>
      <c r="S37" s="885"/>
      <c r="T37" s="885"/>
      <c r="U37" s="699" t="s">
        <v>495</v>
      </c>
      <c r="V37" s="697" t="s">
        <v>123</v>
      </c>
      <c r="W37" s="701" t="s">
        <v>493</v>
      </c>
      <c r="X37" s="689">
        <v>0</v>
      </c>
      <c r="Y37" s="689">
        <v>0</v>
      </c>
      <c r="Z37" s="689">
        <v>0</v>
      </c>
      <c r="AA37" s="689">
        <v>0</v>
      </c>
      <c r="AB37" s="689">
        <v>0</v>
      </c>
      <c r="AC37" s="689">
        <v>0</v>
      </c>
      <c r="AD37" s="689">
        <v>0</v>
      </c>
      <c r="AE37" s="689">
        <v>0</v>
      </c>
      <c r="AF37" s="689">
        <v>0</v>
      </c>
      <c r="AG37" s="689">
        <v>0</v>
      </c>
      <c r="AH37" s="689">
        <v>0</v>
      </c>
      <c r="AI37" s="689">
        <v>0</v>
      </c>
      <c r="AJ37" s="689">
        <f>[2]Costs!I151</f>
        <v>516.06487768401928</v>
      </c>
      <c r="AK37" s="689">
        <f>AJ37</f>
        <v>516.06487768401928</v>
      </c>
      <c r="AL37" s="689">
        <f t="shared" ref="AL37:CW38" si="8">AK37</f>
        <v>516.06487768401928</v>
      </c>
      <c r="AM37" s="689">
        <f t="shared" si="8"/>
        <v>516.06487768401928</v>
      </c>
      <c r="AN37" s="689">
        <f t="shared" si="8"/>
        <v>516.06487768401928</v>
      </c>
      <c r="AO37" s="689">
        <f t="shared" si="8"/>
        <v>516.06487768401928</v>
      </c>
      <c r="AP37" s="689">
        <f t="shared" si="8"/>
        <v>516.06487768401928</v>
      </c>
      <c r="AQ37" s="689">
        <f t="shared" si="8"/>
        <v>516.06487768401928</v>
      </c>
      <c r="AR37" s="689">
        <f t="shared" si="8"/>
        <v>516.06487768401928</v>
      </c>
      <c r="AS37" s="689">
        <f t="shared" si="8"/>
        <v>516.06487768401928</v>
      </c>
      <c r="AT37" s="689">
        <f t="shared" si="8"/>
        <v>516.06487768401928</v>
      </c>
      <c r="AU37" s="689">
        <f t="shared" si="8"/>
        <v>516.06487768401928</v>
      </c>
      <c r="AV37" s="689">
        <f t="shared" si="8"/>
        <v>516.06487768401928</v>
      </c>
      <c r="AW37" s="689">
        <f t="shared" si="8"/>
        <v>516.06487768401928</v>
      </c>
      <c r="AX37" s="689">
        <f t="shared" si="8"/>
        <v>516.06487768401928</v>
      </c>
      <c r="AY37" s="689">
        <f t="shared" si="8"/>
        <v>516.06487768401928</v>
      </c>
      <c r="AZ37" s="689">
        <f t="shared" si="8"/>
        <v>516.06487768401928</v>
      </c>
      <c r="BA37" s="689">
        <f t="shared" si="8"/>
        <v>516.06487768401928</v>
      </c>
      <c r="BB37" s="689">
        <f t="shared" si="8"/>
        <v>516.06487768401928</v>
      </c>
      <c r="BC37" s="689">
        <f t="shared" si="8"/>
        <v>516.06487768401928</v>
      </c>
      <c r="BD37" s="689">
        <f t="shared" si="8"/>
        <v>516.06487768401928</v>
      </c>
      <c r="BE37" s="689">
        <f t="shared" si="8"/>
        <v>516.06487768401928</v>
      </c>
      <c r="BF37" s="689">
        <f t="shared" si="8"/>
        <v>516.06487768401928</v>
      </c>
      <c r="BG37" s="689">
        <f t="shared" si="8"/>
        <v>516.06487768401928</v>
      </c>
      <c r="BH37" s="689">
        <f t="shared" si="8"/>
        <v>516.06487768401928</v>
      </c>
      <c r="BI37" s="689">
        <f t="shared" si="8"/>
        <v>516.06487768401928</v>
      </c>
      <c r="BJ37" s="689">
        <f t="shared" si="8"/>
        <v>516.06487768401928</v>
      </c>
      <c r="BK37" s="689">
        <f t="shared" si="8"/>
        <v>516.06487768401928</v>
      </c>
      <c r="BL37" s="689">
        <f t="shared" si="8"/>
        <v>516.06487768401928</v>
      </c>
      <c r="BM37" s="689">
        <f t="shared" si="8"/>
        <v>516.06487768401928</v>
      </c>
      <c r="BN37" s="689">
        <f t="shared" si="8"/>
        <v>516.06487768401928</v>
      </c>
      <c r="BO37" s="689">
        <f t="shared" si="8"/>
        <v>516.06487768401928</v>
      </c>
      <c r="BP37" s="689">
        <f t="shared" si="8"/>
        <v>516.06487768401928</v>
      </c>
      <c r="BQ37" s="689">
        <f t="shared" si="8"/>
        <v>516.06487768401928</v>
      </c>
      <c r="BR37" s="689">
        <f t="shared" si="8"/>
        <v>516.06487768401928</v>
      </c>
      <c r="BS37" s="689">
        <f t="shared" si="8"/>
        <v>516.06487768401928</v>
      </c>
      <c r="BT37" s="689">
        <f t="shared" si="8"/>
        <v>516.06487768401928</v>
      </c>
      <c r="BU37" s="689">
        <f t="shared" si="8"/>
        <v>516.06487768401928</v>
      </c>
      <c r="BV37" s="689">
        <f t="shared" si="8"/>
        <v>516.06487768401928</v>
      </c>
      <c r="BW37" s="689">
        <f t="shared" si="8"/>
        <v>516.06487768401928</v>
      </c>
      <c r="BX37" s="689">
        <f t="shared" si="8"/>
        <v>516.06487768401928</v>
      </c>
      <c r="BY37" s="689">
        <f t="shared" si="8"/>
        <v>516.06487768401928</v>
      </c>
      <c r="BZ37" s="689">
        <f t="shared" si="8"/>
        <v>516.06487768401928</v>
      </c>
      <c r="CA37" s="689">
        <f t="shared" si="8"/>
        <v>516.06487768401928</v>
      </c>
      <c r="CB37" s="689">
        <f t="shared" si="8"/>
        <v>516.06487768401928</v>
      </c>
      <c r="CC37" s="689">
        <f t="shared" si="8"/>
        <v>516.06487768401928</v>
      </c>
      <c r="CD37" s="689">
        <f t="shared" si="8"/>
        <v>516.06487768401928</v>
      </c>
      <c r="CE37" s="689">
        <f t="shared" si="8"/>
        <v>516.06487768401928</v>
      </c>
      <c r="CF37" s="689">
        <f t="shared" si="8"/>
        <v>516.06487768401928</v>
      </c>
      <c r="CG37" s="689">
        <f t="shared" si="8"/>
        <v>516.06487768401928</v>
      </c>
      <c r="CH37" s="689">
        <f t="shared" si="8"/>
        <v>516.06487768401928</v>
      </c>
      <c r="CI37" s="689">
        <f t="shared" si="8"/>
        <v>516.06487768401928</v>
      </c>
      <c r="CJ37" s="689">
        <f t="shared" si="8"/>
        <v>516.06487768401928</v>
      </c>
      <c r="CK37" s="689">
        <f t="shared" si="8"/>
        <v>516.06487768401928</v>
      </c>
      <c r="CL37" s="689">
        <f t="shared" si="8"/>
        <v>516.06487768401928</v>
      </c>
      <c r="CM37" s="689">
        <f t="shared" si="8"/>
        <v>516.06487768401928</v>
      </c>
      <c r="CN37" s="689">
        <f t="shared" si="8"/>
        <v>516.06487768401928</v>
      </c>
      <c r="CO37" s="689">
        <f t="shared" si="8"/>
        <v>516.06487768401928</v>
      </c>
      <c r="CP37" s="689">
        <f t="shared" si="8"/>
        <v>516.06487768401928</v>
      </c>
      <c r="CQ37" s="689">
        <f t="shared" si="8"/>
        <v>516.06487768401928</v>
      </c>
      <c r="CR37" s="689">
        <f t="shared" si="8"/>
        <v>516.06487768401928</v>
      </c>
      <c r="CS37" s="689">
        <f t="shared" si="8"/>
        <v>516.06487768401928</v>
      </c>
      <c r="CT37" s="689">
        <f t="shared" si="8"/>
        <v>516.06487768401928</v>
      </c>
      <c r="CU37" s="689">
        <f t="shared" si="8"/>
        <v>516.06487768401928</v>
      </c>
      <c r="CV37" s="689">
        <f t="shared" si="8"/>
        <v>516.06487768401928</v>
      </c>
      <c r="CW37" s="689">
        <f t="shared" si="8"/>
        <v>516.06487768401928</v>
      </c>
      <c r="CX37" s="689">
        <f t="shared" ref="CX37:CY38" si="9">CW37</f>
        <v>516.06487768401928</v>
      </c>
      <c r="CY37" s="689">
        <f t="shared" si="9"/>
        <v>516.06487768401928</v>
      </c>
      <c r="CZ37" s="953">
        <v>0</v>
      </c>
      <c r="DA37" s="954">
        <v>0</v>
      </c>
      <c r="DB37" s="954">
        <v>0</v>
      </c>
      <c r="DC37" s="954">
        <v>0</v>
      </c>
      <c r="DD37" s="954">
        <v>0</v>
      </c>
      <c r="DE37" s="954">
        <v>0</v>
      </c>
      <c r="DF37" s="954">
        <v>0</v>
      </c>
      <c r="DG37" s="954">
        <v>0</v>
      </c>
      <c r="DH37" s="954">
        <v>0</v>
      </c>
      <c r="DI37" s="954">
        <v>0</v>
      </c>
      <c r="DJ37" s="954">
        <v>0</v>
      </c>
      <c r="DK37" s="954">
        <v>0</v>
      </c>
      <c r="DL37" s="954">
        <v>0</v>
      </c>
      <c r="DM37" s="954">
        <v>0</v>
      </c>
      <c r="DN37" s="954">
        <v>0</v>
      </c>
      <c r="DO37" s="954">
        <v>0</v>
      </c>
      <c r="DP37" s="954">
        <v>0</v>
      </c>
      <c r="DQ37" s="954">
        <v>0</v>
      </c>
      <c r="DR37" s="954">
        <v>0</v>
      </c>
      <c r="DS37" s="954">
        <v>0</v>
      </c>
      <c r="DT37" s="954">
        <v>0</v>
      </c>
      <c r="DU37" s="954">
        <v>0</v>
      </c>
      <c r="DV37" s="954">
        <v>0</v>
      </c>
      <c r="DW37" s="955">
        <v>0</v>
      </c>
      <c r="DX37" s="934"/>
    </row>
    <row r="38" spans="2:128" x14ac:dyDescent="0.2">
      <c r="B38" s="965"/>
      <c r="C38" s="966"/>
      <c r="D38" s="885"/>
      <c r="E38" s="920"/>
      <c r="F38" s="885"/>
      <c r="G38" s="885"/>
      <c r="H38" s="885"/>
      <c r="I38" s="885"/>
      <c r="J38" s="885"/>
      <c r="K38" s="885"/>
      <c r="L38" s="885"/>
      <c r="M38" s="885"/>
      <c r="N38" s="885"/>
      <c r="O38" s="885"/>
      <c r="P38" s="885"/>
      <c r="Q38" s="885"/>
      <c r="R38" s="964"/>
      <c r="S38" s="885"/>
      <c r="T38" s="885"/>
      <c r="U38" s="699" t="s">
        <v>496</v>
      </c>
      <c r="V38" s="697" t="s">
        <v>123</v>
      </c>
      <c r="W38" s="701" t="s">
        <v>493</v>
      </c>
      <c r="X38" s="700">
        <v>0</v>
      </c>
      <c r="Y38" s="700">
        <v>0</v>
      </c>
      <c r="Z38" s="700">
        <v>0</v>
      </c>
      <c r="AA38" s="700">
        <v>0</v>
      </c>
      <c r="AB38" s="700">
        <v>0</v>
      </c>
      <c r="AC38" s="700">
        <v>0</v>
      </c>
      <c r="AD38" s="700">
        <v>0</v>
      </c>
      <c r="AE38" s="700">
        <v>0</v>
      </c>
      <c r="AF38" s="700">
        <v>0</v>
      </c>
      <c r="AG38" s="700">
        <v>0</v>
      </c>
      <c r="AH38" s="700">
        <v>0</v>
      </c>
      <c r="AI38" s="700">
        <v>0</v>
      </c>
      <c r="AJ38" s="689">
        <f>[2]Costs!I152</f>
        <v>2792.210995425778</v>
      </c>
      <c r="AK38" s="700">
        <f>AJ38</f>
        <v>2792.210995425778</v>
      </c>
      <c r="AL38" s="700">
        <f t="shared" si="8"/>
        <v>2792.210995425778</v>
      </c>
      <c r="AM38" s="700">
        <f t="shared" si="8"/>
        <v>2792.210995425778</v>
      </c>
      <c r="AN38" s="700">
        <f t="shared" si="8"/>
        <v>2792.210995425778</v>
      </c>
      <c r="AO38" s="700">
        <f t="shared" si="8"/>
        <v>2792.210995425778</v>
      </c>
      <c r="AP38" s="700">
        <f t="shared" si="8"/>
        <v>2792.210995425778</v>
      </c>
      <c r="AQ38" s="700">
        <f t="shared" si="8"/>
        <v>2792.210995425778</v>
      </c>
      <c r="AR38" s="700">
        <f t="shared" si="8"/>
        <v>2792.210995425778</v>
      </c>
      <c r="AS38" s="700">
        <f t="shared" si="8"/>
        <v>2792.210995425778</v>
      </c>
      <c r="AT38" s="700">
        <f t="shared" si="8"/>
        <v>2792.210995425778</v>
      </c>
      <c r="AU38" s="700">
        <f t="shared" si="8"/>
        <v>2792.210995425778</v>
      </c>
      <c r="AV38" s="700">
        <f t="shared" si="8"/>
        <v>2792.210995425778</v>
      </c>
      <c r="AW38" s="700">
        <f t="shared" si="8"/>
        <v>2792.210995425778</v>
      </c>
      <c r="AX38" s="700">
        <f t="shared" si="8"/>
        <v>2792.210995425778</v>
      </c>
      <c r="AY38" s="700">
        <f t="shared" si="8"/>
        <v>2792.210995425778</v>
      </c>
      <c r="AZ38" s="700">
        <f t="shared" si="8"/>
        <v>2792.210995425778</v>
      </c>
      <c r="BA38" s="700">
        <f t="shared" si="8"/>
        <v>2792.210995425778</v>
      </c>
      <c r="BB38" s="700">
        <f t="shared" si="8"/>
        <v>2792.210995425778</v>
      </c>
      <c r="BC38" s="700">
        <f t="shared" si="8"/>
        <v>2792.210995425778</v>
      </c>
      <c r="BD38" s="700">
        <f t="shared" si="8"/>
        <v>2792.210995425778</v>
      </c>
      <c r="BE38" s="700">
        <f t="shared" si="8"/>
        <v>2792.210995425778</v>
      </c>
      <c r="BF38" s="700">
        <f t="shared" si="8"/>
        <v>2792.210995425778</v>
      </c>
      <c r="BG38" s="700">
        <f t="shared" si="8"/>
        <v>2792.210995425778</v>
      </c>
      <c r="BH38" s="700">
        <f t="shared" si="8"/>
        <v>2792.210995425778</v>
      </c>
      <c r="BI38" s="700">
        <f t="shared" si="8"/>
        <v>2792.210995425778</v>
      </c>
      <c r="BJ38" s="700">
        <f t="shared" si="8"/>
        <v>2792.210995425778</v>
      </c>
      <c r="BK38" s="700">
        <f t="shared" si="8"/>
        <v>2792.210995425778</v>
      </c>
      <c r="BL38" s="700">
        <f t="shared" si="8"/>
        <v>2792.210995425778</v>
      </c>
      <c r="BM38" s="700">
        <f t="shared" si="8"/>
        <v>2792.210995425778</v>
      </c>
      <c r="BN38" s="700">
        <f t="shared" si="8"/>
        <v>2792.210995425778</v>
      </c>
      <c r="BO38" s="700">
        <f t="shared" si="8"/>
        <v>2792.210995425778</v>
      </c>
      <c r="BP38" s="700">
        <f t="shared" si="8"/>
        <v>2792.210995425778</v>
      </c>
      <c r="BQ38" s="700">
        <f t="shared" si="8"/>
        <v>2792.210995425778</v>
      </c>
      <c r="BR38" s="700">
        <f t="shared" si="8"/>
        <v>2792.210995425778</v>
      </c>
      <c r="BS38" s="700">
        <f t="shared" si="8"/>
        <v>2792.210995425778</v>
      </c>
      <c r="BT38" s="700">
        <f t="shared" si="8"/>
        <v>2792.210995425778</v>
      </c>
      <c r="BU38" s="700">
        <f t="shared" si="8"/>
        <v>2792.210995425778</v>
      </c>
      <c r="BV38" s="700">
        <f t="shared" si="8"/>
        <v>2792.210995425778</v>
      </c>
      <c r="BW38" s="700">
        <f t="shared" si="8"/>
        <v>2792.210995425778</v>
      </c>
      <c r="BX38" s="700">
        <f t="shared" si="8"/>
        <v>2792.210995425778</v>
      </c>
      <c r="BY38" s="700">
        <f t="shared" si="8"/>
        <v>2792.210995425778</v>
      </c>
      <c r="BZ38" s="700">
        <f t="shared" si="8"/>
        <v>2792.210995425778</v>
      </c>
      <c r="CA38" s="700">
        <f t="shared" si="8"/>
        <v>2792.210995425778</v>
      </c>
      <c r="CB38" s="700">
        <f t="shared" si="8"/>
        <v>2792.210995425778</v>
      </c>
      <c r="CC38" s="700">
        <f t="shared" si="8"/>
        <v>2792.210995425778</v>
      </c>
      <c r="CD38" s="700">
        <f t="shared" si="8"/>
        <v>2792.210995425778</v>
      </c>
      <c r="CE38" s="700">
        <f t="shared" si="8"/>
        <v>2792.210995425778</v>
      </c>
      <c r="CF38" s="700">
        <f t="shared" si="8"/>
        <v>2792.210995425778</v>
      </c>
      <c r="CG38" s="700">
        <f t="shared" si="8"/>
        <v>2792.210995425778</v>
      </c>
      <c r="CH38" s="700">
        <f t="shared" si="8"/>
        <v>2792.210995425778</v>
      </c>
      <c r="CI38" s="700">
        <f t="shared" si="8"/>
        <v>2792.210995425778</v>
      </c>
      <c r="CJ38" s="700">
        <f t="shared" si="8"/>
        <v>2792.210995425778</v>
      </c>
      <c r="CK38" s="700">
        <f t="shared" si="8"/>
        <v>2792.210995425778</v>
      </c>
      <c r="CL38" s="700">
        <f t="shared" si="8"/>
        <v>2792.210995425778</v>
      </c>
      <c r="CM38" s="700">
        <f t="shared" si="8"/>
        <v>2792.210995425778</v>
      </c>
      <c r="CN38" s="700">
        <f t="shared" si="8"/>
        <v>2792.210995425778</v>
      </c>
      <c r="CO38" s="700">
        <f t="shared" si="8"/>
        <v>2792.210995425778</v>
      </c>
      <c r="CP38" s="700">
        <f t="shared" si="8"/>
        <v>2792.210995425778</v>
      </c>
      <c r="CQ38" s="700">
        <f t="shared" si="8"/>
        <v>2792.210995425778</v>
      </c>
      <c r="CR38" s="700">
        <f t="shared" si="8"/>
        <v>2792.210995425778</v>
      </c>
      <c r="CS38" s="700">
        <f t="shared" si="8"/>
        <v>2792.210995425778</v>
      </c>
      <c r="CT38" s="700">
        <f t="shared" si="8"/>
        <v>2792.210995425778</v>
      </c>
      <c r="CU38" s="700">
        <f t="shared" si="8"/>
        <v>2792.210995425778</v>
      </c>
      <c r="CV38" s="700">
        <f t="shared" si="8"/>
        <v>2792.210995425778</v>
      </c>
      <c r="CW38" s="700">
        <f t="shared" si="8"/>
        <v>2792.210995425778</v>
      </c>
      <c r="CX38" s="700">
        <f t="shared" si="9"/>
        <v>2792.210995425778</v>
      </c>
      <c r="CY38" s="700">
        <f t="shared" si="9"/>
        <v>2792.210995425778</v>
      </c>
      <c r="CZ38" s="953">
        <v>0</v>
      </c>
      <c r="DA38" s="954">
        <v>0</v>
      </c>
      <c r="DB38" s="954">
        <v>0</v>
      </c>
      <c r="DC38" s="954">
        <v>0</v>
      </c>
      <c r="DD38" s="954">
        <v>0</v>
      </c>
      <c r="DE38" s="954">
        <v>0</v>
      </c>
      <c r="DF38" s="954">
        <v>0</v>
      </c>
      <c r="DG38" s="954">
        <v>0</v>
      </c>
      <c r="DH38" s="954">
        <v>0</v>
      </c>
      <c r="DI38" s="954">
        <v>0</v>
      </c>
      <c r="DJ38" s="954">
        <v>0</v>
      </c>
      <c r="DK38" s="954">
        <v>0</v>
      </c>
      <c r="DL38" s="954">
        <v>0</v>
      </c>
      <c r="DM38" s="954">
        <v>0</v>
      </c>
      <c r="DN38" s="954">
        <v>0</v>
      </c>
      <c r="DO38" s="954">
        <v>0</v>
      </c>
      <c r="DP38" s="954">
        <v>0</v>
      </c>
      <c r="DQ38" s="954">
        <v>0</v>
      </c>
      <c r="DR38" s="954">
        <v>0</v>
      </c>
      <c r="DS38" s="954">
        <v>0</v>
      </c>
      <c r="DT38" s="954">
        <v>0</v>
      </c>
      <c r="DU38" s="954">
        <v>0</v>
      </c>
      <c r="DV38" s="954">
        <v>0</v>
      </c>
      <c r="DW38" s="955">
        <v>0</v>
      </c>
      <c r="DX38" s="934"/>
    </row>
    <row r="39" spans="2:128" x14ac:dyDescent="0.2">
      <c r="B39" s="965"/>
      <c r="C39" s="966"/>
      <c r="D39" s="885"/>
      <c r="E39" s="920"/>
      <c r="F39" s="885"/>
      <c r="G39" s="885"/>
      <c r="H39" s="885"/>
      <c r="I39" s="885"/>
      <c r="J39" s="885"/>
      <c r="K39" s="885"/>
      <c r="L39" s="885"/>
      <c r="M39" s="885"/>
      <c r="N39" s="885"/>
      <c r="O39" s="885"/>
      <c r="P39" s="885"/>
      <c r="Q39" s="885"/>
      <c r="R39" s="964"/>
      <c r="S39" s="885"/>
      <c r="T39" s="885"/>
      <c r="U39" s="699" t="s">
        <v>497</v>
      </c>
      <c r="V39" s="703" t="s">
        <v>123</v>
      </c>
      <c r="W39" s="701" t="s">
        <v>493</v>
      </c>
      <c r="X39" s="700">
        <v>0</v>
      </c>
      <c r="Y39" s="700">
        <v>0</v>
      </c>
      <c r="Z39" s="700">
        <v>0</v>
      </c>
      <c r="AA39" s="700">
        <v>0</v>
      </c>
      <c r="AB39" s="700">
        <v>0</v>
      </c>
      <c r="AC39" s="700">
        <v>0</v>
      </c>
      <c r="AD39" s="700">
        <v>0</v>
      </c>
      <c r="AE39" s="700">
        <v>0</v>
      </c>
      <c r="AF39" s="700">
        <v>0</v>
      </c>
      <c r="AG39" s="700">
        <v>0</v>
      </c>
      <c r="AH39" s="700">
        <v>0</v>
      </c>
      <c r="AI39" s="700">
        <v>0</v>
      </c>
      <c r="AJ39" s="700">
        <v>0</v>
      </c>
      <c r="AK39" s="700">
        <v>0</v>
      </c>
      <c r="AL39" s="700">
        <v>0</v>
      </c>
      <c r="AM39" s="700">
        <v>0</v>
      </c>
      <c r="AN39" s="700">
        <v>0</v>
      </c>
      <c r="AO39" s="700">
        <v>0</v>
      </c>
      <c r="AP39" s="700">
        <v>0</v>
      </c>
      <c r="AQ39" s="700">
        <v>0</v>
      </c>
      <c r="AR39" s="700">
        <v>0</v>
      </c>
      <c r="AS39" s="700">
        <v>0</v>
      </c>
      <c r="AT39" s="700">
        <v>0</v>
      </c>
      <c r="AU39" s="700">
        <v>0</v>
      </c>
      <c r="AV39" s="700">
        <v>0</v>
      </c>
      <c r="AW39" s="700">
        <v>0</v>
      </c>
      <c r="AX39" s="700">
        <v>0</v>
      </c>
      <c r="AY39" s="700">
        <v>0</v>
      </c>
      <c r="AZ39" s="700">
        <v>0</v>
      </c>
      <c r="BA39" s="700">
        <v>0</v>
      </c>
      <c r="BB39" s="700">
        <v>0</v>
      </c>
      <c r="BC39" s="700">
        <v>0</v>
      </c>
      <c r="BD39" s="700">
        <v>0</v>
      </c>
      <c r="BE39" s="700">
        <v>0</v>
      </c>
      <c r="BF39" s="700">
        <v>0</v>
      </c>
      <c r="BG39" s="700">
        <v>0</v>
      </c>
      <c r="BH39" s="700">
        <v>0</v>
      </c>
      <c r="BI39" s="700">
        <v>0</v>
      </c>
      <c r="BJ39" s="700">
        <v>0</v>
      </c>
      <c r="BK39" s="700">
        <v>0</v>
      </c>
      <c r="BL39" s="700">
        <v>0</v>
      </c>
      <c r="BM39" s="700">
        <v>0</v>
      </c>
      <c r="BN39" s="700">
        <v>0</v>
      </c>
      <c r="BO39" s="700">
        <v>0</v>
      </c>
      <c r="BP39" s="700">
        <v>0</v>
      </c>
      <c r="BQ39" s="700">
        <v>0</v>
      </c>
      <c r="BR39" s="700">
        <v>0</v>
      </c>
      <c r="BS39" s="700">
        <v>0</v>
      </c>
      <c r="BT39" s="700">
        <v>0</v>
      </c>
      <c r="BU39" s="700">
        <v>0</v>
      </c>
      <c r="BV39" s="700">
        <v>0</v>
      </c>
      <c r="BW39" s="700">
        <v>0</v>
      </c>
      <c r="BX39" s="700">
        <v>0</v>
      </c>
      <c r="BY39" s="700">
        <v>0</v>
      </c>
      <c r="BZ39" s="700">
        <v>0</v>
      </c>
      <c r="CA39" s="700">
        <v>0</v>
      </c>
      <c r="CB39" s="700">
        <v>0</v>
      </c>
      <c r="CC39" s="700">
        <v>0</v>
      </c>
      <c r="CD39" s="700">
        <v>0</v>
      </c>
      <c r="CE39" s="700">
        <v>0</v>
      </c>
      <c r="CF39" s="700">
        <v>0</v>
      </c>
      <c r="CG39" s="700">
        <v>0</v>
      </c>
      <c r="CH39" s="700">
        <v>0</v>
      </c>
      <c r="CI39" s="700">
        <v>0</v>
      </c>
      <c r="CJ39" s="700">
        <v>0</v>
      </c>
      <c r="CK39" s="700">
        <v>0</v>
      </c>
      <c r="CL39" s="700">
        <v>0</v>
      </c>
      <c r="CM39" s="700">
        <v>0</v>
      </c>
      <c r="CN39" s="700">
        <v>0</v>
      </c>
      <c r="CO39" s="700">
        <v>0</v>
      </c>
      <c r="CP39" s="700">
        <v>0</v>
      </c>
      <c r="CQ39" s="700">
        <v>0</v>
      </c>
      <c r="CR39" s="700">
        <v>0</v>
      </c>
      <c r="CS39" s="700">
        <v>0</v>
      </c>
      <c r="CT39" s="700">
        <v>0</v>
      </c>
      <c r="CU39" s="700">
        <v>0</v>
      </c>
      <c r="CV39" s="700">
        <v>0</v>
      </c>
      <c r="CW39" s="700">
        <v>0</v>
      </c>
      <c r="CX39" s="700">
        <v>0</v>
      </c>
      <c r="CY39" s="700">
        <v>0</v>
      </c>
      <c r="CZ39" s="953">
        <v>0</v>
      </c>
      <c r="DA39" s="954">
        <v>0</v>
      </c>
      <c r="DB39" s="954">
        <v>0</v>
      </c>
      <c r="DC39" s="954">
        <v>0</v>
      </c>
      <c r="DD39" s="954">
        <v>0</v>
      </c>
      <c r="DE39" s="954">
        <v>0</v>
      </c>
      <c r="DF39" s="954">
        <v>0</v>
      </c>
      <c r="DG39" s="954">
        <v>0</v>
      </c>
      <c r="DH39" s="954">
        <v>0</v>
      </c>
      <c r="DI39" s="954">
        <v>0</v>
      </c>
      <c r="DJ39" s="954">
        <v>0</v>
      </c>
      <c r="DK39" s="954">
        <v>0</v>
      </c>
      <c r="DL39" s="954">
        <v>0</v>
      </c>
      <c r="DM39" s="954">
        <v>0</v>
      </c>
      <c r="DN39" s="954">
        <v>0</v>
      </c>
      <c r="DO39" s="954">
        <v>0</v>
      </c>
      <c r="DP39" s="954">
        <v>0</v>
      </c>
      <c r="DQ39" s="954">
        <v>0</v>
      </c>
      <c r="DR39" s="954">
        <v>0</v>
      </c>
      <c r="DS39" s="954">
        <v>0</v>
      </c>
      <c r="DT39" s="954">
        <v>0</v>
      </c>
      <c r="DU39" s="954">
        <v>0</v>
      </c>
      <c r="DV39" s="954">
        <v>0</v>
      </c>
      <c r="DW39" s="955">
        <v>0</v>
      </c>
      <c r="DX39" s="934"/>
    </row>
    <row r="40" spans="2:128" x14ac:dyDescent="0.2">
      <c r="B40" s="965"/>
      <c r="C40" s="966"/>
      <c r="D40" s="885"/>
      <c r="E40" s="920"/>
      <c r="F40" s="885"/>
      <c r="G40" s="885"/>
      <c r="H40" s="885"/>
      <c r="I40" s="885"/>
      <c r="J40" s="885"/>
      <c r="K40" s="885"/>
      <c r="L40" s="885"/>
      <c r="M40" s="885"/>
      <c r="N40" s="885"/>
      <c r="O40" s="885"/>
      <c r="P40" s="885"/>
      <c r="Q40" s="885"/>
      <c r="R40" s="964"/>
      <c r="S40" s="885"/>
      <c r="T40" s="885"/>
      <c r="U40" s="699" t="s">
        <v>498</v>
      </c>
      <c r="V40" s="697" t="s">
        <v>123</v>
      </c>
      <c r="W40" s="701" t="s">
        <v>493</v>
      </c>
      <c r="X40" s="692">
        <f>'[2]Social &amp; Env'!L55</f>
        <v>0</v>
      </c>
      <c r="Y40" s="692">
        <f>'[2]Social &amp; Env'!M55</f>
        <v>0</v>
      </c>
      <c r="Z40" s="692">
        <f>'[2]Social &amp; Env'!N55</f>
        <v>0</v>
      </c>
      <c r="AA40" s="692">
        <f>'[2]Social &amp; Env'!O55</f>
        <v>0</v>
      </c>
      <c r="AB40" s="692">
        <f>'[2]Social &amp; Env'!P55</f>
        <v>0</v>
      </c>
      <c r="AC40" s="692">
        <f>'[2]Social &amp; Env'!Q55</f>
        <v>0</v>
      </c>
      <c r="AD40" s="692">
        <f>'[2]Social &amp; Env'!R55</f>
        <v>0</v>
      </c>
      <c r="AE40" s="692">
        <f>'[2]Social &amp; Env'!S55</f>
        <v>0</v>
      </c>
      <c r="AF40" s="692">
        <f>'[2]Social &amp; Env'!T55</f>
        <v>0</v>
      </c>
      <c r="AG40" s="692">
        <f>'[2]Social &amp; Env'!U55</f>
        <v>93.072445193737764</v>
      </c>
      <c r="AH40" s="692">
        <f>'[2]Social &amp; Env'!V55</f>
        <v>93.072445193737764</v>
      </c>
      <c r="AI40" s="692">
        <f>'[2]Social &amp; Env'!W55</f>
        <v>93.072445193737764</v>
      </c>
      <c r="AJ40" s="692">
        <f>'[2]Social &amp; Env'!X55</f>
        <v>0</v>
      </c>
      <c r="AK40" s="692">
        <f>'[2]Social &amp; Env'!Y55</f>
        <v>0</v>
      </c>
      <c r="AL40" s="692">
        <f>'[2]Social &amp; Env'!Z55</f>
        <v>0</v>
      </c>
      <c r="AM40" s="692">
        <f>'[2]Social &amp; Env'!AA55</f>
        <v>0</v>
      </c>
      <c r="AN40" s="692">
        <f>'[2]Social &amp; Env'!AB55</f>
        <v>0</v>
      </c>
      <c r="AO40" s="692">
        <f>'[2]Social &amp; Env'!AC55</f>
        <v>0</v>
      </c>
      <c r="AP40" s="692">
        <f>'[2]Social &amp; Env'!AD55</f>
        <v>0</v>
      </c>
      <c r="AQ40" s="692">
        <f>'[2]Social &amp; Env'!AE55</f>
        <v>0</v>
      </c>
      <c r="AR40" s="692">
        <f>'[2]Social &amp; Env'!AF55</f>
        <v>0</v>
      </c>
      <c r="AS40" s="692">
        <f>'[2]Social &amp; Env'!AG55</f>
        <v>0</v>
      </c>
      <c r="AT40" s="692">
        <f>'[2]Social &amp; Env'!AH55</f>
        <v>0</v>
      </c>
      <c r="AU40" s="692">
        <f>'[2]Social &amp; Env'!AI55</f>
        <v>0</v>
      </c>
      <c r="AV40" s="692">
        <f>'[2]Social &amp; Env'!AJ55</f>
        <v>0</v>
      </c>
      <c r="AW40" s="692">
        <f>'[2]Social &amp; Env'!AK55</f>
        <v>0</v>
      </c>
      <c r="AX40" s="692">
        <f>'[2]Social &amp; Env'!AL55</f>
        <v>0</v>
      </c>
      <c r="AY40" s="692">
        <f>'[2]Social &amp; Env'!AM55</f>
        <v>0</v>
      </c>
      <c r="AZ40" s="692">
        <f>'[2]Social &amp; Env'!AN55</f>
        <v>0</v>
      </c>
      <c r="BA40" s="692">
        <f>'[2]Social &amp; Env'!AO55</f>
        <v>0</v>
      </c>
      <c r="BB40" s="692">
        <f>'[2]Social &amp; Env'!AP55</f>
        <v>0</v>
      </c>
      <c r="BC40" s="692">
        <f>'[2]Social &amp; Env'!AQ55</f>
        <v>0</v>
      </c>
      <c r="BD40" s="692">
        <f>'[2]Social &amp; Env'!AR55</f>
        <v>0</v>
      </c>
      <c r="BE40" s="692">
        <f>'[2]Social &amp; Env'!AS55</f>
        <v>0</v>
      </c>
      <c r="BF40" s="692">
        <f>'[2]Social &amp; Env'!AT55</f>
        <v>0</v>
      </c>
      <c r="BG40" s="692">
        <f>'[2]Social &amp; Env'!AU55</f>
        <v>0</v>
      </c>
      <c r="BH40" s="692">
        <f>'[2]Social &amp; Env'!AV55</f>
        <v>0</v>
      </c>
      <c r="BI40" s="692">
        <f>'[2]Social &amp; Env'!AW55</f>
        <v>0</v>
      </c>
      <c r="BJ40" s="692">
        <f>'[2]Social &amp; Env'!AX55</f>
        <v>0</v>
      </c>
      <c r="BK40" s="692">
        <f>'[2]Social &amp; Env'!AY55</f>
        <v>0</v>
      </c>
      <c r="BL40" s="692">
        <f>'[2]Social &amp; Env'!AZ55</f>
        <v>0</v>
      </c>
      <c r="BM40" s="692">
        <f>'[2]Social &amp; Env'!BA55</f>
        <v>0</v>
      </c>
      <c r="BN40" s="692">
        <f>'[2]Social &amp; Env'!BB55</f>
        <v>0</v>
      </c>
      <c r="BO40" s="692">
        <f>'[2]Social &amp; Env'!BC55</f>
        <v>0</v>
      </c>
      <c r="BP40" s="692">
        <f>'[2]Social &amp; Env'!BD55</f>
        <v>0</v>
      </c>
      <c r="BQ40" s="692">
        <f>'[2]Social &amp; Env'!BE55</f>
        <v>0</v>
      </c>
      <c r="BR40" s="692">
        <f>'[2]Social &amp; Env'!BF55</f>
        <v>0</v>
      </c>
      <c r="BS40" s="692">
        <f>'[2]Social &amp; Env'!BG55</f>
        <v>0</v>
      </c>
      <c r="BT40" s="692">
        <f>'[2]Social &amp; Env'!BH55</f>
        <v>0</v>
      </c>
      <c r="BU40" s="692">
        <f>'[2]Social &amp; Env'!BI55</f>
        <v>0</v>
      </c>
      <c r="BV40" s="692">
        <f>'[2]Social &amp; Env'!BJ55</f>
        <v>0</v>
      </c>
      <c r="BW40" s="692">
        <f>'[2]Social &amp; Env'!BK55</f>
        <v>0</v>
      </c>
      <c r="BX40" s="692">
        <f>'[2]Social &amp; Env'!BL55</f>
        <v>0</v>
      </c>
      <c r="BY40" s="692">
        <f>'[2]Social &amp; Env'!BM55</f>
        <v>0</v>
      </c>
      <c r="BZ40" s="692">
        <f>'[2]Social &amp; Env'!BN55</f>
        <v>0</v>
      </c>
      <c r="CA40" s="692">
        <f>'[2]Social &amp; Env'!BO55</f>
        <v>0</v>
      </c>
      <c r="CB40" s="692">
        <f>'[2]Social &amp; Env'!BP55</f>
        <v>0</v>
      </c>
      <c r="CC40" s="692">
        <f>'[2]Social &amp; Env'!BQ55</f>
        <v>0</v>
      </c>
      <c r="CD40" s="692">
        <f>'[2]Social &amp; Env'!BR55</f>
        <v>0</v>
      </c>
      <c r="CE40" s="692">
        <f>'[2]Social &amp; Env'!BS55</f>
        <v>0</v>
      </c>
      <c r="CF40" s="692">
        <f>'[2]Social &amp; Env'!BT55</f>
        <v>0</v>
      </c>
      <c r="CG40" s="692">
        <f>'[2]Social &amp; Env'!BU55</f>
        <v>0</v>
      </c>
      <c r="CH40" s="692">
        <f>'[2]Social &amp; Env'!BV55</f>
        <v>0</v>
      </c>
      <c r="CI40" s="692">
        <f>'[2]Social &amp; Env'!BW55</f>
        <v>0</v>
      </c>
      <c r="CJ40" s="692">
        <f>'[2]Social &amp; Env'!BX55</f>
        <v>0</v>
      </c>
      <c r="CK40" s="692">
        <f>'[2]Social &amp; Env'!BY55</f>
        <v>0</v>
      </c>
      <c r="CL40" s="692">
        <f>'[2]Social &amp; Env'!BZ55</f>
        <v>0</v>
      </c>
      <c r="CM40" s="692">
        <f>'[2]Social &amp; Env'!CA55</f>
        <v>0</v>
      </c>
      <c r="CN40" s="692">
        <f>'[2]Social &amp; Env'!CB55</f>
        <v>0</v>
      </c>
      <c r="CO40" s="692">
        <f>'[2]Social &amp; Env'!CC55</f>
        <v>0</v>
      </c>
      <c r="CP40" s="692">
        <f>'[2]Social &amp; Env'!CD55</f>
        <v>0</v>
      </c>
      <c r="CQ40" s="692">
        <f>'[2]Social &amp; Env'!CE55</f>
        <v>0</v>
      </c>
      <c r="CR40" s="692">
        <f>'[2]Social &amp; Env'!CF55</f>
        <v>0</v>
      </c>
      <c r="CS40" s="692">
        <f>'[2]Social &amp; Env'!CG55</f>
        <v>0</v>
      </c>
      <c r="CT40" s="692">
        <f>'[2]Social &amp; Env'!CH55</f>
        <v>0</v>
      </c>
      <c r="CU40" s="692">
        <f>'[2]Social &amp; Env'!CI55</f>
        <v>0</v>
      </c>
      <c r="CV40" s="692">
        <f>'[2]Social &amp; Env'!CJ55</f>
        <v>0</v>
      </c>
      <c r="CW40" s="692">
        <f>'[2]Social &amp; Env'!CK55</f>
        <v>0</v>
      </c>
      <c r="CX40" s="692">
        <f>'[2]Social &amp; Env'!CL55</f>
        <v>0</v>
      </c>
      <c r="CY40" s="692">
        <f>'[2]Social &amp; Env'!CM55</f>
        <v>0</v>
      </c>
      <c r="CZ40" s="953">
        <v>0</v>
      </c>
      <c r="DA40" s="954">
        <v>0</v>
      </c>
      <c r="DB40" s="954">
        <v>0</v>
      </c>
      <c r="DC40" s="954">
        <v>0</v>
      </c>
      <c r="DD40" s="954">
        <v>0</v>
      </c>
      <c r="DE40" s="954">
        <v>0</v>
      </c>
      <c r="DF40" s="954">
        <v>0</v>
      </c>
      <c r="DG40" s="954">
        <v>0</v>
      </c>
      <c r="DH40" s="954">
        <v>0</v>
      </c>
      <c r="DI40" s="954">
        <v>0</v>
      </c>
      <c r="DJ40" s="954">
        <v>0</v>
      </c>
      <c r="DK40" s="954">
        <v>0</v>
      </c>
      <c r="DL40" s="954">
        <v>0</v>
      </c>
      <c r="DM40" s="954">
        <v>0</v>
      </c>
      <c r="DN40" s="954">
        <v>0</v>
      </c>
      <c r="DO40" s="954">
        <v>0</v>
      </c>
      <c r="DP40" s="954">
        <v>0</v>
      </c>
      <c r="DQ40" s="954">
        <v>0</v>
      </c>
      <c r="DR40" s="954">
        <v>0</v>
      </c>
      <c r="DS40" s="954">
        <v>0</v>
      </c>
      <c r="DT40" s="954">
        <v>0</v>
      </c>
      <c r="DU40" s="954">
        <v>0</v>
      </c>
      <c r="DV40" s="954">
        <v>0</v>
      </c>
      <c r="DW40" s="955">
        <v>0</v>
      </c>
      <c r="DX40" s="934"/>
    </row>
    <row r="41" spans="2:128" x14ac:dyDescent="0.2">
      <c r="B41" s="967"/>
      <c r="C41" s="966"/>
      <c r="D41" s="885"/>
      <c r="E41" s="920"/>
      <c r="F41" s="885"/>
      <c r="G41" s="885"/>
      <c r="H41" s="885"/>
      <c r="I41" s="885"/>
      <c r="J41" s="885"/>
      <c r="K41" s="885"/>
      <c r="L41" s="885"/>
      <c r="M41" s="885"/>
      <c r="N41" s="885"/>
      <c r="O41" s="885"/>
      <c r="P41" s="885"/>
      <c r="Q41" s="885"/>
      <c r="R41" s="964"/>
      <c r="S41" s="885"/>
      <c r="T41" s="885"/>
      <c r="U41" s="699" t="s">
        <v>499</v>
      </c>
      <c r="V41" s="697" t="s">
        <v>123</v>
      </c>
      <c r="W41" s="701" t="s">
        <v>493</v>
      </c>
      <c r="X41" s="692">
        <f>'[2]Social &amp; Env'!L56</f>
        <v>0</v>
      </c>
      <c r="Y41" s="692">
        <f>'[2]Social &amp; Env'!M56</f>
        <v>0</v>
      </c>
      <c r="Z41" s="692">
        <f>'[2]Social &amp; Env'!N56</f>
        <v>0</v>
      </c>
      <c r="AA41" s="692">
        <f>'[2]Social &amp; Env'!O56</f>
        <v>0</v>
      </c>
      <c r="AB41" s="692">
        <f>'[2]Social &amp; Env'!P56</f>
        <v>0</v>
      </c>
      <c r="AC41" s="692">
        <f>'[2]Social &amp; Env'!Q56</f>
        <v>0</v>
      </c>
      <c r="AD41" s="692">
        <f>'[2]Social &amp; Env'!R56</f>
        <v>0</v>
      </c>
      <c r="AE41" s="692">
        <f>'[2]Social &amp; Env'!S56</f>
        <v>0</v>
      </c>
      <c r="AF41" s="692">
        <f>'[2]Social &amp; Env'!T56</f>
        <v>0</v>
      </c>
      <c r="AG41" s="692">
        <f>'[2]Social &amp; Env'!U56</f>
        <v>0</v>
      </c>
      <c r="AH41" s="692">
        <f>'[2]Social &amp; Env'!V56</f>
        <v>0</v>
      </c>
      <c r="AI41" s="692">
        <f>'[2]Social &amp; Env'!W56</f>
        <v>0</v>
      </c>
      <c r="AJ41" s="692">
        <f>'[2]Social &amp; Env'!X56</f>
        <v>-74.891892306120383</v>
      </c>
      <c r="AK41" s="692">
        <f>'[2]Social &amp; Env'!Y56</f>
        <v>-74.891892306120383</v>
      </c>
      <c r="AL41" s="692">
        <f>'[2]Social &amp; Env'!Z56</f>
        <v>-74.891892306120383</v>
      </c>
      <c r="AM41" s="692">
        <f>'[2]Social &amp; Env'!AA56</f>
        <v>-74.891892306120383</v>
      </c>
      <c r="AN41" s="692">
        <f>'[2]Social &amp; Env'!AB56</f>
        <v>-74.891892306120383</v>
      </c>
      <c r="AO41" s="692">
        <f>'[2]Social &amp; Env'!AC56</f>
        <v>-74.891892306120383</v>
      </c>
      <c r="AP41" s="692">
        <f>'[2]Social &amp; Env'!AD56</f>
        <v>-74.891892306120383</v>
      </c>
      <c r="AQ41" s="692">
        <f>'[2]Social &amp; Env'!AE56</f>
        <v>-74.891892306120383</v>
      </c>
      <c r="AR41" s="692">
        <f>'[2]Social &amp; Env'!AF56</f>
        <v>-74.891892306120383</v>
      </c>
      <c r="AS41" s="692">
        <f>'[2]Social &amp; Env'!AG56</f>
        <v>-74.891892306120383</v>
      </c>
      <c r="AT41" s="692">
        <f>'[2]Social &amp; Env'!AH56</f>
        <v>-74.891892306120383</v>
      </c>
      <c r="AU41" s="692">
        <f>'[2]Social &amp; Env'!AI56</f>
        <v>-74.891892306120383</v>
      </c>
      <c r="AV41" s="692">
        <f>'[2]Social &amp; Env'!AJ56</f>
        <v>-74.891892306120383</v>
      </c>
      <c r="AW41" s="692">
        <f>'[2]Social &amp; Env'!AK56</f>
        <v>-74.891892306120383</v>
      </c>
      <c r="AX41" s="692">
        <f>'[2]Social &amp; Env'!AL56</f>
        <v>-74.891892306120383</v>
      </c>
      <c r="AY41" s="692">
        <f>'[2]Social &amp; Env'!AM56</f>
        <v>-74.891892306120383</v>
      </c>
      <c r="AZ41" s="692">
        <f>'[2]Social &amp; Env'!AN56</f>
        <v>-74.891892306120383</v>
      </c>
      <c r="BA41" s="692">
        <f>'[2]Social &amp; Env'!AO56</f>
        <v>-74.891892306120383</v>
      </c>
      <c r="BB41" s="692">
        <f>'[2]Social &amp; Env'!AP56</f>
        <v>-74.891892306120383</v>
      </c>
      <c r="BC41" s="692">
        <f>'[2]Social &amp; Env'!AQ56</f>
        <v>-74.891892306120383</v>
      </c>
      <c r="BD41" s="692">
        <f>'[2]Social &amp; Env'!AR56</f>
        <v>-74.891892306120383</v>
      </c>
      <c r="BE41" s="692">
        <f>'[2]Social &amp; Env'!AS56</f>
        <v>-74.891892306120383</v>
      </c>
      <c r="BF41" s="692">
        <f>'[2]Social &amp; Env'!AT56</f>
        <v>-74.891892306120383</v>
      </c>
      <c r="BG41" s="692">
        <f>'[2]Social &amp; Env'!AU56</f>
        <v>-74.891892306120383</v>
      </c>
      <c r="BH41" s="692">
        <f>'[2]Social &amp; Env'!AV56</f>
        <v>-74.891892306120383</v>
      </c>
      <c r="BI41" s="692">
        <f>'[2]Social &amp; Env'!AW56</f>
        <v>-74.891892306120383</v>
      </c>
      <c r="BJ41" s="692">
        <f>'[2]Social &amp; Env'!AX56</f>
        <v>-74.891892306120383</v>
      </c>
      <c r="BK41" s="692">
        <f>'[2]Social &amp; Env'!AY56</f>
        <v>-74.891892306120383</v>
      </c>
      <c r="BL41" s="692">
        <f>'[2]Social &amp; Env'!AZ56</f>
        <v>-74.891892306120383</v>
      </c>
      <c r="BM41" s="692">
        <f>'[2]Social &amp; Env'!BA56</f>
        <v>-74.891892306120383</v>
      </c>
      <c r="BN41" s="692">
        <f>'[2]Social &amp; Env'!BB56</f>
        <v>-74.891892306120383</v>
      </c>
      <c r="BO41" s="692">
        <f>'[2]Social &amp; Env'!BC56</f>
        <v>-74.891892306120383</v>
      </c>
      <c r="BP41" s="692">
        <f>'[2]Social &amp; Env'!BD56</f>
        <v>-74.891892306120383</v>
      </c>
      <c r="BQ41" s="692">
        <f>'[2]Social &amp; Env'!BE56</f>
        <v>-74.891892306120383</v>
      </c>
      <c r="BR41" s="692">
        <f>'[2]Social &amp; Env'!BF56</f>
        <v>-74.891892306120383</v>
      </c>
      <c r="BS41" s="692">
        <f>'[2]Social &amp; Env'!BG56</f>
        <v>-74.891892306120383</v>
      </c>
      <c r="BT41" s="692">
        <f>'[2]Social &amp; Env'!BH56</f>
        <v>-74.891892306120383</v>
      </c>
      <c r="BU41" s="692">
        <f>'[2]Social &amp; Env'!BI56</f>
        <v>-74.891892306120383</v>
      </c>
      <c r="BV41" s="692">
        <f>'[2]Social &amp; Env'!BJ56</f>
        <v>-74.891892306120383</v>
      </c>
      <c r="BW41" s="692">
        <f>'[2]Social &amp; Env'!BK56</f>
        <v>-74.891892306120383</v>
      </c>
      <c r="BX41" s="692">
        <f>'[2]Social &amp; Env'!BL56</f>
        <v>-74.891892306120383</v>
      </c>
      <c r="BY41" s="692">
        <f>'[2]Social &amp; Env'!BM56</f>
        <v>-74.891892306120383</v>
      </c>
      <c r="BZ41" s="692">
        <f>'[2]Social &amp; Env'!BN56</f>
        <v>-74.891892306120383</v>
      </c>
      <c r="CA41" s="692">
        <f>'[2]Social &amp; Env'!BO56</f>
        <v>-74.891892306120383</v>
      </c>
      <c r="CB41" s="692">
        <f>'[2]Social &amp; Env'!BP56</f>
        <v>-74.891892306120383</v>
      </c>
      <c r="CC41" s="692">
        <f>'[2]Social &amp; Env'!BQ56</f>
        <v>-74.891892306120383</v>
      </c>
      <c r="CD41" s="692">
        <f>'[2]Social &amp; Env'!BR56</f>
        <v>-74.891892306120383</v>
      </c>
      <c r="CE41" s="692">
        <f>'[2]Social &amp; Env'!BS56</f>
        <v>-74.891892306120383</v>
      </c>
      <c r="CF41" s="692">
        <f>'[2]Social &amp; Env'!BT56</f>
        <v>-74.891892306120383</v>
      </c>
      <c r="CG41" s="692">
        <f>'[2]Social &amp; Env'!BU56</f>
        <v>-74.891892306120383</v>
      </c>
      <c r="CH41" s="692">
        <f>'[2]Social &amp; Env'!BV56</f>
        <v>-74.891892306120383</v>
      </c>
      <c r="CI41" s="692">
        <f>'[2]Social &amp; Env'!BW56</f>
        <v>-74.891892306120383</v>
      </c>
      <c r="CJ41" s="692">
        <f>'[2]Social &amp; Env'!BX56</f>
        <v>-74.891892306120383</v>
      </c>
      <c r="CK41" s="692">
        <f>'[2]Social &amp; Env'!BY56</f>
        <v>-74.891892306120383</v>
      </c>
      <c r="CL41" s="692">
        <f>'[2]Social &amp; Env'!BZ56</f>
        <v>-74.891892306120383</v>
      </c>
      <c r="CM41" s="692">
        <f>'[2]Social &amp; Env'!CA56</f>
        <v>-74.891892306120383</v>
      </c>
      <c r="CN41" s="692">
        <f>'[2]Social &amp; Env'!CB56</f>
        <v>-74.891892306120383</v>
      </c>
      <c r="CO41" s="692">
        <f>'[2]Social &amp; Env'!CC56</f>
        <v>-74.891892306120383</v>
      </c>
      <c r="CP41" s="692">
        <f>'[2]Social &amp; Env'!CD56</f>
        <v>-74.891892306120383</v>
      </c>
      <c r="CQ41" s="692">
        <f>'[2]Social &amp; Env'!CE56</f>
        <v>-74.891892306120383</v>
      </c>
      <c r="CR41" s="692">
        <f>'[2]Social &amp; Env'!CF56</f>
        <v>-74.891892306120383</v>
      </c>
      <c r="CS41" s="692">
        <f>'[2]Social &amp; Env'!CG56</f>
        <v>-74.891892306120383</v>
      </c>
      <c r="CT41" s="692">
        <f>'[2]Social &amp; Env'!CH56</f>
        <v>-74.891892306120383</v>
      </c>
      <c r="CU41" s="692">
        <f>'[2]Social &amp; Env'!CI56</f>
        <v>-74.891892306120383</v>
      </c>
      <c r="CV41" s="692">
        <f>'[2]Social &amp; Env'!CJ56</f>
        <v>-74.891892306120383</v>
      </c>
      <c r="CW41" s="692">
        <f>'[2]Social &amp; Env'!CK56</f>
        <v>-74.891892306120383</v>
      </c>
      <c r="CX41" s="692">
        <f>'[2]Social &amp; Env'!CL56</f>
        <v>-74.891892306120383</v>
      </c>
      <c r="CY41" s="692">
        <f>'[2]Social &amp; Env'!CM56</f>
        <v>-74.891892306120383</v>
      </c>
      <c r="CZ41" s="953">
        <v>0</v>
      </c>
      <c r="DA41" s="954">
        <v>0</v>
      </c>
      <c r="DB41" s="954">
        <v>0</v>
      </c>
      <c r="DC41" s="954">
        <v>0</v>
      </c>
      <c r="DD41" s="954">
        <v>0</v>
      </c>
      <c r="DE41" s="954">
        <v>0</v>
      </c>
      <c r="DF41" s="954">
        <v>0</v>
      </c>
      <c r="DG41" s="954">
        <v>0</v>
      </c>
      <c r="DH41" s="954">
        <v>0</v>
      </c>
      <c r="DI41" s="954">
        <v>0</v>
      </c>
      <c r="DJ41" s="954">
        <v>0</v>
      </c>
      <c r="DK41" s="954">
        <v>0</v>
      </c>
      <c r="DL41" s="954">
        <v>0</v>
      </c>
      <c r="DM41" s="954">
        <v>0</v>
      </c>
      <c r="DN41" s="954">
        <v>0</v>
      </c>
      <c r="DO41" s="954">
        <v>0</v>
      </c>
      <c r="DP41" s="954">
        <v>0</v>
      </c>
      <c r="DQ41" s="954">
        <v>0</v>
      </c>
      <c r="DR41" s="954">
        <v>0</v>
      </c>
      <c r="DS41" s="954">
        <v>0</v>
      </c>
      <c r="DT41" s="954">
        <v>0</v>
      </c>
      <c r="DU41" s="954">
        <v>0</v>
      </c>
      <c r="DV41" s="954">
        <v>0</v>
      </c>
      <c r="DW41" s="955">
        <v>0</v>
      </c>
      <c r="DX41" s="934"/>
    </row>
    <row r="42" spans="2:128" x14ac:dyDescent="0.2">
      <c r="B42" s="967"/>
      <c r="C42" s="966"/>
      <c r="D42" s="885"/>
      <c r="E42" s="920"/>
      <c r="F42" s="885"/>
      <c r="G42" s="885"/>
      <c r="H42" s="885"/>
      <c r="I42" s="885"/>
      <c r="J42" s="885"/>
      <c r="K42" s="885"/>
      <c r="L42" s="885"/>
      <c r="M42" s="885"/>
      <c r="N42" s="885"/>
      <c r="O42" s="885"/>
      <c r="P42" s="885"/>
      <c r="Q42" s="885"/>
      <c r="R42" s="964"/>
      <c r="S42" s="885"/>
      <c r="T42" s="885"/>
      <c r="U42" s="699" t="s">
        <v>500</v>
      </c>
      <c r="V42" s="697" t="s">
        <v>123</v>
      </c>
      <c r="W42" s="701" t="s">
        <v>493</v>
      </c>
      <c r="X42" s="700">
        <f>[2]carbon!J54</f>
        <v>0</v>
      </c>
      <c r="Y42" s="700">
        <f>[2]carbon!K54</f>
        <v>0</v>
      </c>
      <c r="Z42" s="700">
        <f>[2]carbon!L54</f>
        <v>0</v>
      </c>
      <c r="AA42" s="700">
        <f>[2]carbon!M54</f>
        <v>0</v>
      </c>
      <c r="AB42" s="700">
        <f>[2]carbon!N54</f>
        <v>0</v>
      </c>
      <c r="AC42" s="700">
        <f>[2]carbon!O54</f>
        <v>0</v>
      </c>
      <c r="AD42" s="700">
        <f>[2]carbon!P54</f>
        <v>0</v>
      </c>
      <c r="AE42" s="700">
        <f>[2]carbon!Q54</f>
        <v>0</v>
      </c>
      <c r="AF42" s="700">
        <f>[2]carbon!R54</f>
        <v>0</v>
      </c>
      <c r="AG42" s="700">
        <f>[2]carbon!S54</f>
        <v>1204.8647923631663</v>
      </c>
      <c r="AH42" s="700">
        <f>[2]carbon!T54</f>
        <v>1222.3266009481395</v>
      </c>
      <c r="AI42" s="700">
        <f>[2]carbon!U54</f>
        <v>1335.8283567504668</v>
      </c>
      <c r="AJ42" s="700">
        <f>[2]carbon!V54</f>
        <v>0</v>
      </c>
      <c r="AK42" s="700">
        <f>[2]carbon!W54</f>
        <v>0</v>
      </c>
      <c r="AL42" s="700">
        <f>[2]carbon!X54</f>
        <v>0</v>
      </c>
      <c r="AM42" s="700">
        <f>[2]carbon!Y54</f>
        <v>0</v>
      </c>
      <c r="AN42" s="700">
        <f>[2]carbon!Z54</f>
        <v>0</v>
      </c>
      <c r="AO42" s="700">
        <f>[2]carbon!AA54</f>
        <v>0</v>
      </c>
      <c r="AP42" s="700">
        <f>[2]carbon!AB54</f>
        <v>0</v>
      </c>
      <c r="AQ42" s="700">
        <f>[2]carbon!AC54</f>
        <v>0</v>
      </c>
      <c r="AR42" s="700">
        <f>[2]carbon!AD54</f>
        <v>0</v>
      </c>
      <c r="AS42" s="700">
        <f>[2]carbon!AE54</f>
        <v>0</v>
      </c>
      <c r="AT42" s="700">
        <f>[2]carbon!AF54</f>
        <v>0</v>
      </c>
      <c r="AU42" s="700">
        <f>[2]carbon!AG54</f>
        <v>0</v>
      </c>
      <c r="AV42" s="700">
        <f>[2]carbon!AH54</f>
        <v>0</v>
      </c>
      <c r="AW42" s="700">
        <f>[2]carbon!AI54</f>
        <v>0</v>
      </c>
      <c r="AX42" s="700">
        <f>[2]carbon!AJ54</f>
        <v>0</v>
      </c>
      <c r="AY42" s="700">
        <f>[2]carbon!AK54</f>
        <v>0</v>
      </c>
      <c r="AZ42" s="700">
        <f>[2]carbon!AL54</f>
        <v>0</v>
      </c>
      <c r="BA42" s="700">
        <f>[2]carbon!AM54</f>
        <v>0</v>
      </c>
      <c r="BB42" s="700">
        <f>[2]carbon!AN54</f>
        <v>0</v>
      </c>
      <c r="BC42" s="700">
        <f>[2]carbon!AO54</f>
        <v>0</v>
      </c>
      <c r="BD42" s="700">
        <f>[2]carbon!AP54</f>
        <v>0</v>
      </c>
      <c r="BE42" s="700">
        <f>[2]carbon!AQ54</f>
        <v>0</v>
      </c>
      <c r="BF42" s="700">
        <f>[2]carbon!AR54</f>
        <v>0</v>
      </c>
      <c r="BG42" s="700">
        <f>[2]carbon!AS54</f>
        <v>0</v>
      </c>
      <c r="BH42" s="700">
        <f>[2]carbon!AT54</f>
        <v>0</v>
      </c>
      <c r="BI42" s="700">
        <f>[2]carbon!AU54</f>
        <v>0</v>
      </c>
      <c r="BJ42" s="700">
        <f>[2]carbon!AV54</f>
        <v>0</v>
      </c>
      <c r="BK42" s="700">
        <f>[2]carbon!AW54</f>
        <v>0</v>
      </c>
      <c r="BL42" s="700">
        <f>[2]carbon!AX54</f>
        <v>0</v>
      </c>
      <c r="BM42" s="700">
        <f>[2]carbon!AY54</f>
        <v>0</v>
      </c>
      <c r="BN42" s="700">
        <f>[2]carbon!AZ54</f>
        <v>0</v>
      </c>
      <c r="BO42" s="700">
        <f>[2]carbon!BA54</f>
        <v>0</v>
      </c>
      <c r="BP42" s="700">
        <f>[2]carbon!BB54</f>
        <v>0</v>
      </c>
      <c r="BQ42" s="700">
        <f>[2]carbon!BC54</f>
        <v>0</v>
      </c>
      <c r="BR42" s="700">
        <f>[2]carbon!BD54</f>
        <v>0</v>
      </c>
      <c r="BS42" s="700">
        <f>[2]carbon!BE54</f>
        <v>0</v>
      </c>
      <c r="BT42" s="700">
        <f>[2]carbon!BF54</f>
        <v>0</v>
      </c>
      <c r="BU42" s="700">
        <f>[2]carbon!BG54</f>
        <v>0</v>
      </c>
      <c r="BV42" s="700">
        <f>[2]carbon!BH54</f>
        <v>0</v>
      </c>
      <c r="BW42" s="700">
        <f>[2]carbon!BI54</f>
        <v>0</v>
      </c>
      <c r="BX42" s="700">
        <f>[2]carbon!BJ54</f>
        <v>0</v>
      </c>
      <c r="BY42" s="700">
        <f>[2]carbon!BK54</f>
        <v>0</v>
      </c>
      <c r="BZ42" s="700">
        <f>[2]carbon!BL54</f>
        <v>0</v>
      </c>
      <c r="CA42" s="700">
        <f>[2]carbon!BM54</f>
        <v>0</v>
      </c>
      <c r="CB42" s="700">
        <f>[2]carbon!BN54</f>
        <v>0</v>
      </c>
      <c r="CC42" s="700">
        <f>[2]carbon!BO54</f>
        <v>0</v>
      </c>
      <c r="CD42" s="700">
        <f>[2]carbon!BP54</f>
        <v>0</v>
      </c>
      <c r="CE42" s="700">
        <f>[2]carbon!BQ54</f>
        <v>0</v>
      </c>
      <c r="CF42" s="700">
        <f>[2]carbon!BR54</f>
        <v>0</v>
      </c>
      <c r="CG42" s="700">
        <f>[2]carbon!BS54</f>
        <v>0</v>
      </c>
      <c r="CH42" s="700">
        <f>[2]carbon!BT54</f>
        <v>0</v>
      </c>
      <c r="CI42" s="700">
        <f>[2]carbon!BU54</f>
        <v>0</v>
      </c>
      <c r="CJ42" s="700">
        <f>[2]carbon!BV54</f>
        <v>0</v>
      </c>
      <c r="CK42" s="700">
        <f>[2]carbon!BW54</f>
        <v>0</v>
      </c>
      <c r="CL42" s="700">
        <f>[2]carbon!BX54</f>
        <v>0</v>
      </c>
      <c r="CM42" s="700">
        <f>[2]carbon!BY54</f>
        <v>0</v>
      </c>
      <c r="CN42" s="700">
        <f>[2]carbon!BZ54</f>
        <v>0</v>
      </c>
      <c r="CO42" s="700">
        <f>[2]carbon!CA54</f>
        <v>0</v>
      </c>
      <c r="CP42" s="700">
        <f>[2]carbon!CB54</f>
        <v>0</v>
      </c>
      <c r="CQ42" s="700">
        <f>[2]carbon!CC54</f>
        <v>0</v>
      </c>
      <c r="CR42" s="700">
        <f>[2]carbon!CD54</f>
        <v>0</v>
      </c>
      <c r="CS42" s="700">
        <f>[2]carbon!CE54</f>
        <v>0</v>
      </c>
      <c r="CT42" s="700">
        <f>[2]carbon!CF54</f>
        <v>0</v>
      </c>
      <c r="CU42" s="700">
        <f>[2]carbon!CG54</f>
        <v>0</v>
      </c>
      <c r="CV42" s="700">
        <f>[2]carbon!CH54</f>
        <v>0</v>
      </c>
      <c r="CW42" s="700">
        <f>[2]carbon!CI54</f>
        <v>0</v>
      </c>
      <c r="CX42" s="700">
        <f>[2]carbon!CJ54</f>
        <v>0</v>
      </c>
      <c r="CY42" s="700">
        <f>[2]carbon!CK54</f>
        <v>0</v>
      </c>
      <c r="CZ42" s="953">
        <v>0</v>
      </c>
      <c r="DA42" s="954">
        <v>0</v>
      </c>
      <c r="DB42" s="954">
        <v>0</v>
      </c>
      <c r="DC42" s="954">
        <v>0</v>
      </c>
      <c r="DD42" s="954">
        <v>0</v>
      </c>
      <c r="DE42" s="954">
        <v>0</v>
      </c>
      <c r="DF42" s="954">
        <v>0</v>
      </c>
      <c r="DG42" s="954">
        <v>0</v>
      </c>
      <c r="DH42" s="954">
        <v>0</v>
      </c>
      <c r="DI42" s="954">
        <v>0</v>
      </c>
      <c r="DJ42" s="954">
        <v>0</v>
      </c>
      <c r="DK42" s="954">
        <v>0</v>
      </c>
      <c r="DL42" s="954">
        <v>0</v>
      </c>
      <c r="DM42" s="954">
        <v>0</v>
      </c>
      <c r="DN42" s="954">
        <v>0</v>
      </c>
      <c r="DO42" s="954">
        <v>0</v>
      </c>
      <c r="DP42" s="954">
        <v>0</v>
      </c>
      <c r="DQ42" s="954">
        <v>0</v>
      </c>
      <c r="DR42" s="954">
        <v>0</v>
      </c>
      <c r="DS42" s="954">
        <v>0</v>
      </c>
      <c r="DT42" s="954">
        <v>0</v>
      </c>
      <c r="DU42" s="954">
        <v>0</v>
      </c>
      <c r="DV42" s="954">
        <v>0</v>
      </c>
      <c r="DW42" s="955">
        <v>0</v>
      </c>
      <c r="DX42" s="934"/>
    </row>
    <row r="43" spans="2:128" x14ac:dyDescent="0.2">
      <c r="B43" s="967"/>
      <c r="C43" s="966"/>
      <c r="D43" s="885"/>
      <c r="E43" s="920"/>
      <c r="F43" s="885"/>
      <c r="G43" s="885"/>
      <c r="H43" s="885"/>
      <c r="I43" s="885"/>
      <c r="J43" s="885"/>
      <c r="K43" s="885"/>
      <c r="L43" s="885"/>
      <c r="M43" s="885"/>
      <c r="N43" s="885"/>
      <c r="O43" s="885"/>
      <c r="P43" s="885"/>
      <c r="Q43" s="885"/>
      <c r="R43" s="964"/>
      <c r="S43" s="885"/>
      <c r="T43" s="885"/>
      <c r="U43" s="699" t="s">
        <v>501</v>
      </c>
      <c r="V43" s="697" t="s">
        <v>123</v>
      </c>
      <c r="W43" s="701" t="s">
        <v>493</v>
      </c>
      <c r="X43" s="700">
        <f>[2]carbon!J55</f>
        <v>0</v>
      </c>
      <c r="Y43" s="700">
        <f>[2]carbon!K55</f>
        <v>0</v>
      </c>
      <c r="Z43" s="700">
        <f>[2]carbon!L55</f>
        <v>0</v>
      </c>
      <c r="AA43" s="700">
        <f>[2]carbon!M55</f>
        <v>0</v>
      </c>
      <c r="AB43" s="700">
        <f>[2]carbon!N55</f>
        <v>0</v>
      </c>
      <c r="AC43" s="700">
        <f>[2]carbon!O55</f>
        <v>0</v>
      </c>
      <c r="AD43" s="700">
        <f>[2]carbon!P55</f>
        <v>0</v>
      </c>
      <c r="AE43" s="700">
        <f>[2]carbon!Q55</f>
        <v>0</v>
      </c>
      <c r="AF43" s="700">
        <f>[2]carbon!R55</f>
        <v>0</v>
      </c>
      <c r="AG43" s="700">
        <f>[2]carbon!S55</f>
        <v>0</v>
      </c>
      <c r="AH43" s="700">
        <f>[2]carbon!T55</f>
        <v>0</v>
      </c>
      <c r="AI43" s="700">
        <f>[2]carbon!U55</f>
        <v>0</v>
      </c>
      <c r="AJ43" s="700">
        <f>[2]carbon!V55</f>
        <v>159.36402025562603</v>
      </c>
      <c r="AK43" s="700">
        <f>[2]carbon!W55</f>
        <v>171.84433509492203</v>
      </c>
      <c r="AL43" s="700">
        <f>[2]carbon!X55</f>
        <v>184.32464993421803</v>
      </c>
      <c r="AM43" s="700">
        <f>[2]carbon!Y55</f>
        <v>196.80496477351409</v>
      </c>
      <c r="AN43" s="700">
        <f>[2]carbon!Z55</f>
        <v>209.28527961281006</v>
      </c>
      <c r="AO43" s="700">
        <f>[2]carbon!AA55</f>
        <v>221.76559445210609</v>
      </c>
      <c r="AP43" s="700">
        <f>[2]carbon!AB55</f>
        <v>234.24590929140209</v>
      </c>
      <c r="AQ43" s="700">
        <f>[2]carbon!AC55</f>
        <v>246.72622413069811</v>
      </c>
      <c r="AR43" s="700">
        <f>[2]carbon!AD55</f>
        <v>259.20653896999409</v>
      </c>
      <c r="AS43" s="700">
        <f>[2]carbon!AE55</f>
        <v>271.68685380929014</v>
      </c>
      <c r="AT43" s="700">
        <f>[2]carbon!AF55</f>
        <v>284.16716864858614</v>
      </c>
      <c r="AU43" s="700">
        <f>[2]carbon!AG55</f>
        <v>296.6474834878822</v>
      </c>
      <c r="AV43" s="700">
        <f>[2]carbon!AH55</f>
        <v>309.1277983271782</v>
      </c>
      <c r="AW43" s="700">
        <f>[2]carbon!AI55</f>
        <v>321.60811316647414</v>
      </c>
      <c r="AX43" s="700">
        <f>[2]carbon!AJ55</f>
        <v>334.08842800577025</v>
      </c>
      <c r="AY43" s="700">
        <f>[2]carbon!AK55</f>
        <v>346.56874284506625</v>
      </c>
      <c r="AZ43" s="700">
        <f>[2]carbon!AL55</f>
        <v>359.04905768436225</v>
      </c>
      <c r="BA43" s="700">
        <f>[2]carbon!AM55</f>
        <v>371.52937252365825</v>
      </c>
      <c r="BB43" s="700">
        <f>[2]carbon!AN55</f>
        <v>384.00968736295431</v>
      </c>
      <c r="BC43" s="700">
        <f>[2]carbon!AO55</f>
        <v>397.58979685994956</v>
      </c>
      <c r="BD43" s="700">
        <f>[2]carbon!AP55</f>
        <v>410.74553815650637</v>
      </c>
      <c r="BE43" s="700">
        <f>[2]carbon!AQ55</f>
        <v>423.96527359086645</v>
      </c>
      <c r="BF43" s="700">
        <f>[2]carbon!AR55</f>
        <v>437.18962597915419</v>
      </c>
      <c r="BG43" s="700">
        <f>[2]carbon!AS55</f>
        <v>449.99245045670438</v>
      </c>
      <c r="BH43" s="700">
        <f>[2]carbon!AT55</f>
        <v>462.87125104735929</v>
      </c>
      <c r="BI43" s="700">
        <f>[2]carbon!AU55</f>
        <v>475.2812637325186</v>
      </c>
      <c r="BJ43" s="700">
        <f>[2]carbon!AV55</f>
        <v>487.39612368141928</v>
      </c>
      <c r="BK43" s="700">
        <f>[2]carbon!AW55</f>
        <v>499.30769928896507</v>
      </c>
      <c r="BL43" s="700">
        <f>[2]carbon!AX55</f>
        <v>510.91975972680433</v>
      </c>
      <c r="BM43" s="700">
        <f>[2]carbon!AY55</f>
        <v>520.13613569543497</v>
      </c>
      <c r="BN43" s="700">
        <f>[2]carbon!AZ55</f>
        <v>529.29685491513328</v>
      </c>
      <c r="BO43" s="700">
        <f>[2]carbon!BA55</f>
        <v>537.52957546103289</v>
      </c>
      <c r="BP43" s="700">
        <f>[2]carbon!BB55</f>
        <v>545.32071575880855</v>
      </c>
      <c r="BQ43" s="700">
        <f>[2]carbon!BC55</f>
        <v>552.17303310198963</v>
      </c>
      <c r="BR43" s="700">
        <f>[2]carbon!BD55</f>
        <v>558.93097743379519</v>
      </c>
      <c r="BS43" s="700">
        <f>[2]carbon!BE55</f>
        <v>564.57323285275913</v>
      </c>
      <c r="BT43" s="700">
        <f>[2]carbon!BF55</f>
        <v>569.73298596137545</v>
      </c>
      <c r="BU43" s="700">
        <f>[2]carbon!BG55</f>
        <v>574.10964654669124</v>
      </c>
      <c r="BV43" s="700">
        <f>[2]carbon!BH55</f>
        <v>577.88429893141517</v>
      </c>
      <c r="BW43" s="700">
        <f>[2]carbon!BI55</f>
        <v>581.63359233723281</v>
      </c>
      <c r="BX43" s="700">
        <f>[2]carbon!BJ55</f>
        <v>584.74094924708447</v>
      </c>
      <c r="BY43" s="700">
        <f>[2]carbon!BK55</f>
        <v>587.37972140850752</v>
      </c>
      <c r="BZ43" s="700">
        <f>[2]carbon!BL55</f>
        <v>588.96187054994084</v>
      </c>
      <c r="CA43" s="700">
        <f>[2]carbon!BM55</f>
        <v>590.62334397272991</v>
      </c>
      <c r="CB43" s="700">
        <f>[2]carbon!BN55</f>
        <v>590.76543861041785</v>
      </c>
      <c r="CC43" s="700">
        <f>[2]carbon!BO55</f>
        <v>590.97794716660462</v>
      </c>
      <c r="CD43" s="700">
        <f>[2]carbon!BP55</f>
        <v>590.24191506536738</v>
      </c>
      <c r="CE43" s="700">
        <f>[2]carbon!BQ55</f>
        <v>589.15225956833001</v>
      </c>
      <c r="CF43" s="700">
        <f>[2]carbon!BR55</f>
        <v>586.99900920752759</v>
      </c>
      <c r="CG43" s="700">
        <f>[2]carbon!BS55</f>
        <v>586.70201936256694</v>
      </c>
      <c r="CH43" s="700">
        <f>[2]carbon!BT55</f>
        <v>585.37444660058554</v>
      </c>
      <c r="CI43" s="700">
        <f>[2]carbon!BU55</f>
        <v>583.60215078121018</v>
      </c>
      <c r="CJ43" s="700">
        <f>[2]carbon!BV55</f>
        <v>581.46034998022537</v>
      </c>
      <c r="CK43" s="700">
        <f>[2]carbon!BW55</f>
        <v>579.57626887404047</v>
      </c>
      <c r="CL43" s="700">
        <f>[2]carbon!BX55</f>
        <v>576.56619134608661</v>
      </c>
      <c r="CM43" s="700">
        <f>[2]carbon!BY55</f>
        <v>573.09926266645562</v>
      </c>
      <c r="CN43" s="700">
        <f>[2]carbon!BZ55</f>
        <v>569.54201432609466</v>
      </c>
      <c r="CO43" s="700">
        <f>[2]carbon!CA55</f>
        <v>565.44243409068918</v>
      </c>
      <c r="CP43" s="700">
        <f>[2]carbon!CB55</f>
        <v>561.30367761329478</v>
      </c>
      <c r="CQ43" s="700">
        <f>[2]carbon!CC55</f>
        <v>557.8060778320779</v>
      </c>
      <c r="CR43" s="700">
        <f>[2]carbon!CD55</f>
        <v>554.2127090975257</v>
      </c>
      <c r="CS43" s="700">
        <f>[2]carbon!CE55</f>
        <v>549.72142969221477</v>
      </c>
      <c r="CT43" s="700">
        <f>[2]carbon!CF55</f>
        <v>545.12014854943641</v>
      </c>
      <c r="CU43" s="700">
        <f>[2]carbon!CG55</f>
        <v>540.32734301682694</v>
      </c>
      <c r="CV43" s="700">
        <f>[2]carbon!CH55</f>
        <v>535.40857250830891</v>
      </c>
      <c r="CW43" s="700">
        <f>[2]carbon!CI55</f>
        <v>530.69750636387721</v>
      </c>
      <c r="CX43" s="700">
        <f>[2]carbon!CJ55</f>
        <v>525.13332857561238</v>
      </c>
      <c r="CY43" s="700">
        <f>[2]carbon!CK55</f>
        <v>520.09074144949545</v>
      </c>
      <c r="CZ43" s="953">
        <v>0</v>
      </c>
      <c r="DA43" s="954">
        <v>0</v>
      </c>
      <c r="DB43" s="954">
        <v>0</v>
      </c>
      <c r="DC43" s="954">
        <v>0</v>
      </c>
      <c r="DD43" s="954">
        <v>0</v>
      </c>
      <c r="DE43" s="954">
        <v>0</v>
      </c>
      <c r="DF43" s="954">
        <v>0</v>
      </c>
      <c r="DG43" s="954">
        <v>0</v>
      </c>
      <c r="DH43" s="954">
        <v>0</v>
      </c>
      <c r="DI43" s="954">
        <v>0</v>
      </c>
      <c r="DJ43" s="954">
        <v>0</v>
      </c>
      <c r="DK43" s="954">
        <v>0</v>
      </c>
      <c r="DL43" s="954">
        <v>0</v>
      </c>
      <c r="DM43" s="954">
        <v>0</v>
      </c>
      <c r="DN43" s="954">
        <v>0</v>
      </c>
      <c r="DO43" s="954">
        <v>0</v>
      </c>
      <c r="DP43" s="954">
        <v>0</v>
      </c>
      <c r="DQ43" s="954">
        <v>0</v>
      </c>
      <c r="DR43" s="954">
        <v>0</v>
      </c>
      <c r="DS43" s="954">
        <v>0</v>
      </c>
      <c r="DT43" s="954">
        <v>0</v>
      </c>
      <c r="DU43" s="954">
        <v>0</v>
      </c>
      <c r="DV43" s="954">
        <v>0</v>
      </c>
      <c r="DW43" s="955">
        <v>0</v>
      </c>
      <c r="DX43" s="934"/>
    </row>
    <row r="44" spans="2:128" x14ac:dyDescent="0.2">
      <c r="B44" s="967"/>
      <c r="C44" s="966"/>
      <c r="D44" s="885"/>
      <c r="E44" s="920"/>
      <c r="F44" s="885"/>
      <c r="G44" s="885"/>
      <c r="H44" s="885"/>
      <c r="I44" s="885"/>
      <c r="J44" s="885"/>
      <c r="K44" s="885"/>
      <c r="L44" s="885"/>
      <c r="M44" s="885"/>
      <c r="N44" s="885"/>
      <c r="O44" s="885"/>
      <c r="P44" s="885"/>
      <c r="Q44" s="885"/>
      <c r="R44" s="964"/>
      <c r="S44" s="885"/>
      <c r="T44" s="885"/>
      <c r="U44" s="704" t="s">
        <v>502</v>
      </c>
      <c r="V44" s="697" t="s">
        <v>123</v>
      </c>
      <c r="W44" s="701" t="s">
        <v>493</v>
      </c>
      <c r="X44" s="705">
        <v>0</v>
      </c>
      <c r="Y44" s="705">
        <v>0</v>
      </c>
      <c r="Z44" s="705">
        <v>0</v>
      </c>
      <c r="AA44" s="705">
        <v>0</v>
      </c>
      <c r="AB44" s="705">
        <v>0</v>
      </c>
      <c r="AC44" s="705">
        <v>0</v>
      </c>
      <c r="AD44" s="705">
        <v>0</v>
      </c>
      <c r="AE44" s="705">
        <v>0</v>
      </c>
      <c r="AF44" s="705">
        <v>0</v>
      </c>
      <c r="AG44" s="705">
        <v>0</v>
      </c>
      <c r="AH44" s="705">
        <v>0</v>
      </c>
      <c r="AI44" s="705">
        <v>0</v>
      </c>
      <c r="AJ44" s="705">
        <v>0</v>
      </c>
      <c r="AK44" s="705">
        <v>0</v>
      </c>
      <c r="AL44" s="705">
        <v>0</v>
      </c>
      <c r="AM44" s="705">
        <v>0</v>
      </c>
      <c r="AN44" s="705">
        <v>0</v>
      </c>
      <c r="AO44" s="705">
        <v>0</v>
      </c>
      <c r="AP44" s="705">
        <v>0</v>
      </c>
      <c r="AQ44" s="705">
        <v>0</v>
      </c>
      <c r="AR44" s="705">
        <v>0</v>
      </c>
      <c r="AS44" s="705">
        <v>0</v>
      </c>
      <c r="AT44" s="705">
        <v>0</v>
      </c>
      <c r="AU44" s="705">
        <v>0</v>
      </c>
      <c r="AV44" s="705">
        <v>0</v>
      </c>
      <c r="AW44" s="705">
        <v>0</v>
      </c>
      <c r="AX44" s="705">
        <v>0</v>
      </c>
      <c r="AY44" s="705">
        <v>0</v>
      </c>
      <c r="AZ44" s="705">
        <v>0</v>
      </c>
      <c r="BA44" s="705">
        <v>0</v>
      </c>
      <c r="BB44" s="705">
        <v>0</v>
      </c>
      <c r="BC44" s="705">
        <v>0</v>
      </c>
      <c r="BD44" s="705">
        <v>0</v>
      </c>
      <c r="BE44" s="705">
        <v>0</v>
      </c>
      <c r="BF44" s="705">
        <v>0</v>
      </c>
      <c r="BG44" s="705">
        <v>0</v>
      </c>
      <c r="BH44" s="705">
        <v>0</v>
      </c>
      <c r="BI44" s="705">
        <v>0</v>
      </c>
      <c r="BJ44" s="705">
        <v>0</v>
      </c>
      <c r="BK44" s="705">
        <v>0</v>
      </c>
      <c r="BL44" s="705">
        <v>0</v>
      </c>
      <c r="BM44" s="705">
        <v>0</v>
      </c>
      <c r="BN44" s="705">
        <v>0</v>
      </c>
      <c r="BO44" s="705">
        <v>0</v>
      </c>
      <c r="BP44" s="705">
        <v>0</v>
      </c>
      <c r="BQ44" s="705">
        <v>0</v>
      </c>
      <c r="BR44" s="705">
        <v>0</v>
      </c>
      <c r="BS44" s="705">
        <v>0</v>
      </c>
      <c r="BT44" s="705">
        <v>0</v>
      </c>
      <c r="BU44" s="705">
        <v>0</v>
      </c>
      <c r="BV44" s="705">
        <v>0</v>
      </c>
      <c r="BW44" s="705">
        <v>0</v>
      </c>
      <c r="BX44" s="705">
        <v>0</v>
      </c>
      <c r="BY44" s="705">
        <v>0</v>
      </c>
      <c r="BZ44" s="705">
        <v>0</v>
      </c>
      <c r="CA44" s="705">
        <v>0</v>
      </c>
      <c r="CB44" s="705">
        <v>0</v>
      </c>
      <c r="CC44" s="705">
        <v>0</v>
      </c>
      <c r="CD44" s="705">
        <v>0</v>
      </c>
      <c r="CE44" s="705">
        <v>0</v>
      </c>
      <c r="CF44" s="705">
        <v>0</v>
      </c>
      <c r="CG44" s="705">
        <v>0</v>
      </c>
      <c r="CH44" s="705">
        <v>0</v>
      </c>
      <c r="CI44" s="705">
        <v>0</v>
      </c>
      <c r="CJ44" s="705">
        <v>0</v>
      </c>
      <c r="CK44" s="705">
        <v>0</v>
      </c>
      <c r="CL44" s="705">
        <v>0</v>
      </c>
      <c r="CM44" s="705">
        <v>0</v>
      </c>
      <c r="CN44" s="705">
        <v>0</v>
      </c>
      <c r="CO44" s="705">
        <v>0</v>
      </c>
      <c r="CP44" s="705">
        <v>0</v>
      </c>
      <c r="CQ44" s="705">
        <v>0</v>
      </c>
      <c r="CR44" s="705">
        <v>0</v>
      </c>
      <c r="CS44" s="705">
        <v>0</v>
      </c>
      <c r="CT44" s="705">
        <v>0</v>
      </c>
      <c r="CU44" s="705">
        <v>0</v>
      </c>
      <c r="CV44" s="705">
        <v>0</v>
      </c>
      <c r="CW44" s="705">
        <v>0</v>
      </c>
      <c r="CX44" s="705">
        <v>0</v>
      </c>
      <c r="CY44" s="705">
        <v>0</v>
      </c>
      <c r="CZ44" s="953">
        <v>0</v>
      </c>
      <c r="DA44" s="954">
        <v>0</v>
      </c>
      <c r="DB44" s="954">
        <v>0</v>
      </c>
      <c r="DC44" s="954">
        <v>0</v>
      </c>
      <c r="DD44" s="954">
        <v>0</v>
      </c>
      <c r="DE44" s="954">
        <v>0</v>
      </c>
      <c r="DF44" s="954">
        <v>0</v>
      </c>
      <c r="DG44" s="954">
        <v>0</v>
      </c>
      <c r="DH44" s="954">
        <v>0</v>
      </c>
      <c r="DI44" s="954">
        <v>0</v>
      </c>
      <c r="DJ44" s="954">
        <v>0</v>
      </c>
      <c r="DK44" s="954">
        <v>0</v>
      </c>
      <c r="DL44" s="954">
        <v>0</v>
      </c>
      <c r="DM44" s="954">
        <v>0</v>
      </c>
      <c r="DN44" s="954">
        <v>0</v>
      </c>
      <c r="DO44" s="954">
        <v>0</v>
      </c>
      <c r="DP44" s="954">
        <v>0</v>
      </c>
      <c r="DQ44" s="954">
        <v>0</v>
      </c>
      <c r="DR44" s="954">
        <v>0</v>
      </c>
      <c r="DS44" s="954">
        <v>0</v>
      </c>
      <c r="DT44" s="954">
        <v>0</v>
      </c>
      <c r="DU44" s="954">
        <v>0</v>
      </c>
      <c r="DV44" s="954">
        <v>0</v>
      </c>
      <c r="DW44" s="955">
        <v>0</v>
      </c>
      <c r="DX44" s="934"/>
    </row>
    <row r="45" spans="2:128" ht="13.5" thickBot="1" x14ac:dyDescent="0.25">
      <c r="B45" s="968"/>
      <c r="C45" s="760"/>
      <c r="D45" s="761"/>
      <c r="E45" s="778"/>
      <c r="F45" s="761"/>
      <c r="G45" s="761"/>
      <c r="H45" s="761"/>
      <c r="I45" s="761"/>
      <c r="J45" s="761"/>
      <c r="K45" s="761"/>
      <c r="L45" s="761"/>
      <c r="M45" s="761"/>
      <c r="N45" s="761"/>
      <c r="O45" s="761"/>
      <c r="P45" s="761"/>
      <c r="Q45" s="761"/>
      <c r="R45" s="762"/>
      <c r="S45" s="761"/>
      <c r="T45" s="761"/>
      <c r="U45" s="779" t="s">
        <v>126</v>
      </c>
      <c r="V45" s="780" t="s">
        <v>503</v>
      </c>
      <c r="W45" s="969" t="s">
        <v>493</v>
      </c>
      <c r="X45" s="970">
        <f>SUM(X34:X44)</f>
        <v>0</v>
      </c>
      <c r="Y45" s="970">
        <f t="shared" ref="Y45:CJ45" si="10">SUM(Y34:Y44)</f>
        <v>0</v>
      </c>
      <c r="Z45" s="970">
        <f t="shared" si="10"/>
        <v>0</v>
      </c>
      <c r="AA45" s="970">
        <f t="shared" si="10"/>
        <v>0</v>
      </c>
      <c r="AB45" s="970">
        <f t="shared" si="10"/>
        <v>0</v>
      </c>
      <c r="AC45" s="970">
        <f t="shared" si="10"/>
        <v>0</v>
      </c>
      <c r="AD45" s="970">
        <f t="shared" si="10"/>
        <v>0</v>
      </c>
      <c r="AE45" s="970">
        <f t="shared" si="10"/>
        <v>0</v>
      </c>
      <c r="AF45" s="970">
        <f t="shared" si="10"/>
        <v>0</v>
      </c>
      <c r="AG45" s="970">
        <f t="shared" si="10"/>
        <v>54342.270570890236</v>
      </c>
      <c r="AH45" s="970">
        <f t="shared" si="10"/>
        <v>56269.328379475206</v>
      </c>
      <c r="AI45" s="970">
        <f t="shared" si="10"/>
        <v>58292.426135277543</v>
      </c>
      <c r="AJ45" s="970">
        <f t="shared" si="10"/>
        <v>9121.5360010593013</v>
      </c>
      <c r="AK45" s="970">
        <f t="shared" si="10"/>
        <v>9134.0163158985979</v>
      </c>
      <c r="AL45" s="970">
        <f t="shared" si="10"/>
        <v>9146.4966307378945</v>
      </c>
      <c r="AM45" s="970">
        <f t="shared" si="10"/>
        <v>9158.9769455771893</v>
      </c>
      <c r="AN45" s="970">
        <f t="shared" si="10"/>
        <v>9171.457260416486</v>
      </c>
      <c r="AO45" s="970">
        <f t="shared" si="10"/>
        <v>9183.9375752557826</v>
      </c>
      <c r="AP45" s="970">
        <f t="shared" si="10"/>
        <v>9196.4178900950774</v>
      </c>
      <c r="AQ45" s="970">
        <f t="shared" si="10"/>
        <v>9208.898204934374</v>
      </c>
      <c r="AR45" s="970">
        <f t="shared" si="10"/>
        <v>9221.3785197736706</v>
      </c>
      <c r="AS45" s="970">
        <f t="shared" si="10"/>
        <v>9233.8588346129654</v>
      </c>
      <c r="AT45" s="970">
        <f t="shared" si="10"/>
        <v>9246.3391494522621</v>
      </c>
      <c r="AU45" s="970">
        <f t="shared" si="10"/>
        <v>9258.8194642915587</v>
      </c>
      <c r="AV45" s="970">
        <f t="shared" si="10"/>
        <v>9271.2997791308535</v>
      </c>
      <c r="AW45" s="970">
        <f t="shared" si="10"/>
        <v>9283.7800939701501</v>
      </c>
      <c r="AX45" s="970">
        <f t="shared" si="10"/>
        <v>9801.2604088094467</v>
      </c>
      <c r="AY45" s="970">
        <f t="shared" si="10"/>
        <v>9308.7407236487416</v>
      </c>
      <c r="AZ45" s="970">
        <f t="shared" si="10"/>
        <v>9321.2210384880382</v>
      </c>
      <c r="BA45" s="970">
        <f t="shared" si="10"/>
        <v>9333.7013533273348</v>
      </c>
      <c r="BB45" s="970">
        <f t="shared" si="10"/>
        <v>9346.1816681666296</v>
      </c>
      <c r="BC45" s="970">
        <f t="shared" si="10"/>
        <v>9359.7617776636253</v>
      </c>
      <c r="BD45" s="970">
        <f t="shared" si="10"/>
        <v>41945.917518960181</v>
      </c>
      <c r="BE45" s="970">
        <f t="shared" si="10"/>
        <v>9386.1372543945417</v>
      </c>
      <c r="BF45" s="970">
        <f t="shared" si="10"/>
        <v>9399.3616067828298</v>
      </c>
      <c r="BG45" s="970">
        <f t="shared" si="10"/>
        <v>9412.1644312603803</v>
      </c>
      <c r="BH45" s="970">
        <f t="shared" si="10"/>
        <v>9425.0432318510357</v>
      </c>
      <c r="BI45" s="970">
        <f t="shared" si="10"/>
        <v>9437.4532445361947</v>
      </c>
      <c r="BJ45" s="970">
        <f t="shared" si="10"/>
        <v>9449.5681044850953</v>
      </c>
      <c r="BK45" s="970">
        <f t="shared" si="10"/>
        <v>9461.4796800926415</v>
      </c>
      <c r="BL45" s="970">
        <f t="shared" si="10"/>
        <v>9473.0917405304808</v>
      </c>
      <c r="BM45" s="970">
        <f t="shared" si="10"/>
        <v>9482.3081164991108</v>
      </c>
      <c r="BN45" s="970">
        <f t="shared" si="10"/>
        <v>9996.4688357188097</v>
      </c>
      <c r="BO45" s="970">
        <f t="shared" si="10"/>
        <v>9499.7015562647084</v>
      </c>
      <c r="BP45" s="970">
        <f t="shared" si="10"/>
        <v>9507.4926965624836</v>
      </c>
      <c r="BQ45" s="970">
        <f t="shared" si="10"/>
        <v>9514.3450139056658</v>
      </c>
      <c r="BR45" s="970">
        <f t="shared" si="10"/>
        <v>9521.1029582374704</v>
      </c>
      <c r="BS45" s="970">
        <f t="shared" si="10"/>
        <v>9526.7452136564352</v>
      </c>
      <c r="BT45" s="970">
        <f t="shared" si="10"/>
        <v>9531.9049667650506</v>
      </c>
      <c r="BU45" s="970">
        <f t="shared" si="10"/>
        <v>9536.2816273503668</v>
      </c>
      <c r="BV45" s="970">
        <f t="shared" si="10"/>
        <v>9540.0562797350904</v>
      </c>
      <c r="BW45" s="970">
        <f t="shared" si="10"/>
        <v>9543.8055731409095</v>
      </c>
      <c r="BX45" s="970">
        <f t="shared" si="10"/>
        <v>42119.912930050756</v>
      </c>
      <c r="BY45" s="970">
        <f t="shared" si="10"/>
        <v>9549.551702212184</v>
      </c>
      <c r="BZ45" s="970">
        <f t="shared" si="10"/>
        <v>9551.1338513536175</v>
      </c>
      <c r="CA45" s="970">
        <f t="shared" si="10"/>
        <v>9552.7953247764053</v>
      </c>
      <c r="CB45" s="970">
        <f t="shared" si="10"/>
        <v>9552.9374194140946</v>
      </c>
      <c r="CC45" s="970">
        <f t="shared" si="10"/>
        <v>10058.14992797028</v>
      </c>
      <c r="CD45" s="970">
        <f t="shared" si="10"/>
        <v>9552.4138958690437</v>
      </c>
      <c r="CE45" s="970">
        <f t="shared" si="10"/>
        <v>9551.3242403720069</v>
      </c>
      <c r="CF45" s="970">
        <f t="shared" si="10"/>
        <v>9549.1709900112037</v>
      </c>
      <c r="CG45" s="970">
        <f t="shared" si="10"/>
        <v>9548.8740001662427</v>
      </c>
      <c r="CH45" s="970">
        <f t="shared" si="10"/>
        <v>9547.5464274042606</v>
      </c>
      <c r="CI45" s="970">
        <f t="shared" si="10"/>
        <v>9545.7741315848871</v>
      </c>
      <c r="CJ45" s="970">
        <f t="shared" si="10"/>
        <v>9543.6323307839011</v>
      </c>
      <c r="CK45" s="970">
        <f t="shared" ref="CK45:DW45" si="11">SUM(CK34:CK44)</f>
        <v>9541.7482496777156</v>
      </c>
      <c r="CL45" s="970">
        <f t="shared" si="11"/>
        <v>9538.7381721497622</v>
      </c>
      <c r="CM45" s="970">
        <f t="shared" si="11"/>
        <v>9535.2712434701316</v>
      </c>
      <c r="CN45" s="970">
        <f t="shared" si="11"/>
        <v>9531.7139951297704</v>
      </c>
      <c r="CO45" s="970">
        <f t="shared" si="11"/>
        <v>9527.6144148943658</v>
      </c>
      <c r="CP45" s="970">
        <f t="shared" si="11"/>
        <v>9523.47565841697</v>
      </c>
      <c r="CQ45" s="970">
        <f t="shared" si="11"/>
        <v>9519.9780586357538</v>
      </c>
      <c r="CR45" s="970">
        <f t="shared" si="11"/>
        <v>42594.384689901199</v>
      </c>
      <c r="CS45" s="970">
        <f t="shared" si="11"/>
        <v>9511.8934104958898</v>
      </c>
      <c r="CT45" s="970">
        <f t="shared" si="11"/>
        <v>9507.2921293531126</v>
      </c>
      <c r="CU45" s="970">
        <f t="shared" si="11"/>
        <v>9502.4993238205025</v>
      </c>
      <c r="CV45" s="970">
        <f t="shared" si="11"/>
        <v>9497.5805533119856</v>
      </c>
      <c r="CW45" s="970">
        <f t="shared" si="11"/>
        <v>9492.8694871675525</v>
      </c>
      <c r="CX45" s="970">
        <f t="shared" si="11"/>
        <v>9487.3053093792878</v>
      </c>
      <c r="CY45" s="971">
        <f t="shared" si="11"/>
        <v>9482.2627222531719</v>
      </c>
      <c r="CZ45" s="972">
        <f t="shared" si="11"/>
        <v>0</v>
      </c>
      <c r="DA45" s="973">
        <f t="shared" si="11"/>
        <v>0</v>
      </c>
      <c r="DB45" s="973">
        <f t="shared" si="11"/>
        <v>0</v>
      </c>
      <c r="DC45" s="973">
        <f t="shared" si="11"/>
        <v>0</v>
      </c>
      <c r="DD45" s="973">
        <f t="shared" si="11"/>
        <v>0</v>
      </c>
      <c r="DE45" s="973">
        <f t="shared" si="11"/>
        <v>0</v>
      </c>
      <c r="DF45" s="973">
        <f t="shared" si="11"/>
        <v>0</v>
      </c>
      <c r="DG45" s="973">
        <f t="shared" si="11"/>
        <v>0</v>
      </c>
      <c r="DH45" s="973">
        <f t="shared" si="11"/>
        <v>0</v>
      </c>
      <c r="DI45" s="973">
        <f t="shared" si="11"/>
        <v>0</v>
      </c>
      <c r="DJ45" s="973">
        <f t="shared" si="11"/>
        <v>0</v>
      </c>
      <c r="DK45" s="973">
        <f t="shared" si="11"/>
        <v>0</v>
      </c>
      <c r="DL45" s="973">
        <f t="shared" si="11"/>
        <v>0</v>
      </c>
      <c r="DM45" s="973">
        <f t="shared" si="11"/>
        <v>0</v>
      </c>
      <c r="DN45" s="973">
        <f t="shared" si="11"/>
        <v>0</v>
      </c>
      <c r="DO45" s="973">
        <f t="shared" si="11"/>
        <v>0</v>
      </c>
      <c r="DP45" s="973">
        <f t="shared" si="11"/>
        <v>0</v>
      </c>
      <c r="DQ45" s="973">
        <f t="shared" si="11"/>
        <v>0</v>
      </c>
      <c r="DR45" s="973">
        <f t="shared" si="11"/>
        <v>0</v>
      </c>
      <c r="DS45" s="973">
        <f t="shared" si="11"/>
        <v>0</v>
      </c>
      <c r="DT45" s="973">
        <f t="shared" si="11"/>
        <v>0</v>
      </c>
      <c r="DU45" s="973">
        <f t="shared" si="11"/>
        <v>0</v>
      </c>
      <c r="DV45" s="973">
        <f t="shared" si="11"/>
        <v>0</v>
      </c>
      <c r="DW45" s="974">
        <f t="shared" si="11"/>
        <v>0</v>
      </c>
      <c r="DX45" s="934"/>
    </row>
    <row r="46" spans="2:128" ht="25.5" x14ac:dyDescent="0.2">
      <c r="B46" s="942" t="s">
        <v>489</v>
      </c>
      <c r="C46" s="975" t="s">
        <v>761</v>
      </c>
      <c r="D46" s="944" t="s">
        <v>762</v>
      </c>
      <c r="E46" s="693" t="s">
        <v>518</v>
      </c>
      <c r="F46" s="945" t="s">
        <v>696</v>
      </c>
      <c r="G46" s="946" t="s">
        <v>55</v>
      </c>
      <c r="H46" s="947" t="s">
        <v>490</v>
      </c>
      <c r="I46" s="948">
        <f>MAX(X46:AV46)</f>
        <v>30</v>
      </c>
      <c r="J46" s="949">
        <f>SUMPRODUCT($X$2:$CY$2,$X46:$CY46)*365</f>
        <v>270775.7675379506</v>
      </c>
      <c r="K46" s="949">
        <f>SUMPRODUCT($X$2:$CY$2,$X47:$CY47)+SUMPRODUCT($X$2:$CY$2,$X48:$CY48)+SUMPRODUCT($X$2:$CY$2,$X49:$CY49)</f>
        <v>289758.09743068175</v>
      </c>
      <c r="L46" s="949">
        <f>SUMPRODUCT($X$2:$CY$2,$X50:$CY50) +SUMPRODUCT($X$2:$CY$2,$X51:$CY51)</f>
        <v>92764.877098628276</v>
      </c>
      <c r="M46" s="949">
        <f>SUMPRODUCT($X$2:$CY$2,$X52:$CY52)</f>
        <v>0</v>
      </c>
      <c r="N46" s="949">
        <f>SUMPRODUCT($X$2:$CY$2,$X55:$CY55) +SUMPRODUCT($X$2:$CY$2,$X56:$CY56)</f>
        <v>23928.476306283923</v>
      </c>
      <c r="O46" s="949">
        <f>SUMPRODUCT($X$2:$CY$2,$X53:$CY53) +SUMPRODUCT($X$2:$CY$2,$X54:$CY54) +SUMPRODUCT($X$2:$CY$2,$X57:$CY57)</f>
        <v>1919.4566913990116</v>
      </c>
      <c r="P46" s="949">
        <f>SUM(K46:O46)</f>
        <v>408370.9075269929</v>
      </c>
      <c r="Q46" s="949">
        <f>(SUM(K46:M46)*100000)/(J46*1000)</f>
        <v>141.26927900802553</v>
      </c>
      <c r="R46" s="950">
        <f>(P46*100000)/(J46*1000)</f>
        <v>150.81516017483273</v>
      </c>
      <c r="S46" s="951">
        <v>2</v>
      </c>
      <c r="T46" s="952">
        <v>4</v>
      </c>
      <c r="U46" s="696" t="s">
        <v>491</v>
      </c>
      <c r="V46" s="697" t="s">
        <v>123</v>
      </c>
      <c r="W46" s="698" t="s">
        <v>75</v>
      </c>
      <c r="X46" s="688">
        <v>0</v>
      </c>
      <c r="Y46" s="688">
        <v>0</v>
      </c>
      <c r="Z46" s="688">
        <v>0</v>
      </c>
      <c r="AA46" s="688">
        <v>0</v>
      </c>
      <c r="AB46" s="688">
        <v>30</v>
      </c>
      <c r="AC46" s="688">
        <v>30</v>
      </c>
      <c r="AD46" s="688">
        <v>30</v>
      </c>
      <c r="AE46" s="688">
        <v>30</v>
      </c>
      <c r="AF46" s="688">
        <v>30</v>
      </c>
      <c r="AG46" s="688">
        <v>30</v>
      </c>
      <c r="AH46" s="688">
        <v>30</v>
      </c>
      <c r="AI46" s="688">
        <v>30</v>
      </c>
      <c r="AJ46" s="688">
        <v>30</v>
      </c>
      <c r="AK46" s="688">
        <v>30</v>
      </c>
      <c r="AL46" s="688">
        <v>30</v>
      </c>
      <c r="AM46" s="688">
        <v>30</v>
      </c>
      <c r="AN46" s="688">
        <v>30</v>
      </c>
      <c r="AO46" s="688">
        <v>30</v>
      </c>
      <c r="AP46" s="688">
        <v>30</v>
      </c>
      <c r="AQ46" s="688">
        <v>30</v>
      </c>
      <c r="AR46" s="688">
        <v>30</v>
      </c>
      <c r="AS46" s="688">
        <v>30</v>
      </c>
      <c r="AT46" s="688">
        <v>30</v>
      </c>
      <c r="AU46" s="688">
        <v>30</v>
      </c>
      <c r="AV46" s="688">
        <v>30</v>
      </c>
      <c r="AW46" s="688">
        <v>30</v>
      </c>
      <c r="AX46" s="688">
        <v>30</v>
      </c>
      <c r="AY46" s="688">
        <v>30</v>
      </c>
      <c r="AZ46" s="688">
        <v>30</v>
      </c>
      <c r="BA46" s="688">
        <v>30</v>
      </c>
      <c r="BB46" s="688">
        <v>30</v>
      </c>
      <c r="BC46" s="688">
        <v>30</v>
      </c>
      <c r="BD46" s="688">
        <v>30</v>
      </c>
      <c r="BE46" s="688">
        <v>30</v>
      </c>
      <c r="BF46" s="688">
        <v>30</v>
      </c>
      <c r="BG46" s="688">
        <v>30</v>
      </c>
      <c r="BH46" s="688">
        <v>30</v>
      </c>
      <c r="BI46" s="688">
        <v>30</v>
      </c>
      <c r="BJ46" s="688">
        <v>30</v>
      </c>
      <c r="BK46" s="688">
        <v>30</v>
      </c>
      <c r="BL46" s="688">
        <v>30</v>
      </c>
      <c r="BM46" s="688">
        <v>30</v>
      </c>
      <c r="BN46" s="688">
        <v>30</v>
      </c>
      <c r="BO46" s="688">
        <v>30</v>
      </c>
      <c r="BP46" s="688">
        <v>30</v>
      </c>
      <c r="BQ46" s="688">
        <v>30</v>
      </c>
      <c r="BR46" s="688">
        <v>30</v>
      </c>
      <c r="BS46" s="688">
        <v>30</v>
      </c>
      <c r="BT46" s="688">
        <v>30</v>
      </c>
      <c r="BU46" s="688">
        <v>30</v>
      </c>
      <c r="BV46" s="688">
        <v>30</v>
      </c>
      <c r="BW46" s="688">
        <v>30</v>
      </c>
      <c r="BX46" s="688">
        <v>30</v>
      </c>
      <c r="BY46" s="688">
        <v>30</v>
      </c>
      <c r="BZ46" s="688">
        <v>30</v>
      </c>
      <c r="CA46" s="688">
        <v>30</v>
      </c>
      <c r="CB46" s="688">
        <v>30</v>
      </c>
      <c r="CC46" s="688">
        <v>30</v>
      </c>
      <c r="CD46" s="688">
        <v>30</v>
      </c>
      <c r="CE46" s="688">
        <v>30</v>
      </c>
      <c r="CF46" s="688">
        <v>30</v>
      </c>
      <c r="CG46" s="688">
        <v>30</v>
      </c>
      <c r="CH46" s="688">
        <v>30</v>
      </c>
      <c r="CI46" s="688">
        <v>30</v>
      </c>
      <c r="CJ46" s="688">
        <v>30</v>
      </c>
      <c r="CK46" s="688">
        <v>30</v>
      </c>
      <c r="CL46" s="688">
        <v>30</v>
      </c>
      <c r="CM46" s="688">
        <v>30</v>
      </c>
      <c r="CN46" s="688">
        <v>30</v>
      </c>
      <c r="CO46" s="688">
        <v>30</v>
      </c>
      <c r="CP46" s="688">
        <v>30</v>
      </c>
      <c r="CQ46" s="688">
        <v>30</v>
      </c>
      <c r="CR46" s="688">
        <v>30</v>
      </c>
      <c r="CS46" s="688">
        <v>30</v>
      </c>
      <c r="CT46" s="688">
        <v>30</v>
      </c>
      <c r="CU46" s="688">
        <v>30</v>
      </c>
      <c r="CV46" s="688">
        <v>30</v>
      </c>
      <c r="CW46" s="688">
        <v>30</v>
      </c>
      <c r="CX46" s="688">
        <v>30</v>
      </c>
      <c r="CY46" s="688">
        <v>30</v>
      </c>
      <c r="CZ46" s="953">
        <v>0</v>
      </c>
      <c r="DA46" s="954">
        <v>0</v>
      </c>
      <c r="DB46" s="954">
        <v>0</v>
      </c>
      <c r="DC46" s="954">
        <v>0</v>
      </c>
      <c r="DD46" s="954">
        <v>0</v>
      </c>
      <c r="DE46" s="954">
        <v>0</v>
      </c>
      <c r="DF46" s="954">
        <v>0</v>
      </c>
      <c r="DG46" s="954">
        <v>0</v>
      </c>
      <c r="DH46" s="954">
        <v>0</v>
      </c>
      <c r="DI46" s="954">
        <v>0</v>
      </c>
      <c r="DJ46" s="954">
        <v>0</v>
      </c>
      <c r="DK46" s="954">
        <v>0</v>
      </c>
      <c r="DL46" s="954">
        <v>0</v>
      </c>
      <c r="DM46" s="954">
        <v>0</v>
      </c>
      <c r="DN46" s="954">
        <v>0</v>
      </c>
      <c r="DO46" s="954">
        <v>0</v>
      </c>
      <c r="DP46" s="954">
        <v>0</v>
      </c>
      <c r="DQ46" s="954">
        <v>0</v>
      </c>
      <c r="DR46" s="954">
        <v>0</v>
      </c>
      <c r="DS46" s="954">
        <v>0</v>
      </c>
      <c r="DT46" s="954">
        <v>0</v>
      </c>
      <c r="DU46" s="954">
        <v>0</v>
      </c>
      <c r="DV46" s="954">
        <v>0</v>
      </c>
      <c r="DW46" s="955">
        <v>0</v>
      </c>
      <c r="DX46" s="934"/>
    </row>
    <row r="47" spans="2:128" x14ac:dyDescent="0.2">
      <c r="B47" s="956"/>
      <c r="C47" s="735"/>
      <c r="D47" s="957"/>
      <c r="E47" s="958"/>
      <c r="F47" s="959"/>
      <c r="G47" s="957"/>
      <c r="H47" s="959"/>
      <c r="I47" s="959"/>
      <c r="J47" s="959"/>
      <c r="K47" s="959"/>
      <c r="L47" s="959"/>
      <c r="M47" s="959"/>
      <c r="N47" s="959"/>
      <c r="O47" s="959"/>
      <c r="P47" s="959"/>
      <c r="Q47" s="959"/>
      <c r="R47" s="738"/>
      <c r="S47" s="959"/>
      <c r="T47" s="959"/>
      <c r="U47" s="699" t="s">
        <v>492</v>
      </c>
      <c r="V47" s="697" t="s">
        <v>123</v>
      </c>
      <c r="W47" s="698" t="s">
        <v>493</v>
      </c>
      <c r="X47" s="689">
        <f>[2]Costs!F173</f>
        <v>0</v>
      </c>
      <c r="Y47" s="689">
        <f>[2]Costs!G173</f>
        <v>0</v>
      </c>
      <c r="Z47" s="689">
        <f>[2]Costs!H173</f>
        <v>70988</v>
      </c>
      <c r="AA47" s="689">
        <f>[2]Costs!I173</f>
        <v>70988</v>
      </c>
      <c r="AB47" s="689">
        <f>[2]Costs!J173</f>
        <v>0</v>
      </c>
      <c r="AC47" s="689">
        <f>[2]Costs!K173</f>
        <v>0</v>
      </c>
      <c r="AD47" s="689">
        <f>[2]Costs!L173</f>
        <v>0</v>
      </c>
      <c r="AE47" s="689">
        <f>[2]Costs!M173</f>
        <v>0</v>
      </c>
      <c r="AF47" s="689">
        <f>[2]Costs!N173</f>
        <v>0</v>
      </c>
      <c r="AG47" s="689">
        <f>[2]Costs!O173</f>
        <v>0</v>
      </c>
      <c r="AH47" s="689">
        <f>[2]Costs!P173</f>
        <v>0</v>
      </c>
      <c r="AI47" s="689">
        <f>[2]Costs!Q173</f>
        <v>0</v>
      </c>
      <c r="AJ47" s="689">
        <f>[2]Costs!R173</f>
        <v>0</v>
      </c>
      <c r="AK47" s="689">
        <f>[2]Costs!S173</f>
        <v>0</v>
      </c>
      <c r="AL47" s="689">
        <f>[2]Costs!T173</f>
        <v>0</v>
      </c>
      <c r="AM47" s="689">
        <f>[2]Costs!U173</f>
        <v>0</v>
      </c>
      <c r="AN47" s="689">
        <f>[2]Costs!V173</f>
        <v>0</v>
      </c>
      <c r="AO47" s="689">
        <f>[2]Costs!W173</f>
        <v>0</v>
      </c>
      <c r="AP47" s="689">
        <f>[2]Costs!X173</f>
        <v>0</v>
      </c>
      <c r="AQ47" s="689">
        <v>540</v>
      </c>
      <c r="AR47" s="689">
        <f>[2]Costs!Z173</f>
        <v>0</v>
      </c>
      <c r="AS47" s="689">
        <f>[2]Costs!AA173</f>
        <v>0</v>
      </c>
      <c r="AT47" s="689">
        <f>[2]Costs!AB173</f>
        <v>0</v>
      </c>
      <c r="AU47" s="689">
        <f>[2]Costs!AC173</f>
        <v>0</v>
      </c>
      <c r="AV47" s="689">
        <v>31640</v>
      </c>
      <c r="AW47" s="689">
        <f>[2]Costs!AE173</f>
        <v>0</v>
      </c>
      <c r="AX47" s="689">
        <f>[2]Costs!AF173</f>
        <v>0</v>
      </c>
      <c r="AY47" s="689">
        <f>[2]Costs!AG173</f>
        <v>0</v>
      </c>
      <c r="AZ47" s="689">
        <f>[2]Costs!AH173</f>
        <v>0</v>
      </c>
      <c r="BA47" s="689">
        <f>[2]Costs!AI173</f>
        <v>0</v>
      </c>
      <c r="BB47" s="689">
        <f>[2]Costs!AJ173</f>
        <v>0</v>
      </c>
      <c r="BC47" s="689">
        <f>[2]Costs!AK173</f>
        <v>0</v>
      </c>
      <c r="BD47" s="689">
        <f>[2]Costs!AL173</f>
        <v>0</v>
      </c>
      <c r="BE47" s="689">
        <f>[2]Costs!AM173</f>
        <v>0</v>
      </c>
      <c r="BF47" s="689">
        <f>[2]Costs!AN173</f>
        <v>0</v>
      </c>
      <c r="BG47" s="689">
        <f>[2]Costs!AO173</f>
        <v>0</v>
      </c>
      <c r="BH47" s="689">
        <f>[2]Costs!AP173</f>
        <v>0</v>
      </c>
      <c r="BI47" s="689">
        <f>[2]Costs!AQ173</f>
        <v>0</v>
      </c>
      <c r="BJ47" s="689">
        <f>[2]Costs!AR173</f>
        <v>0</v>
      </c>
      <c r="BK47" s="689">
        <v>540</v>
      </c>
      <c r="BL47" s="689">
        <f>[2]Costs!AT173</f>
        <v>0</v>
      </c>
      <c r="BM47" s="689">
        <f>[2]Costs!AU173</f>
        <v>0</v>
      </c>
      <c r="BN47" s="689">
        <f>[2]Costs!AV173</f>
        <v>0</v>
      </c>
      <c r="BO47" s="689">
        <f>[2]Costs!AW173</f>
        <v>0</v>
      </c>
      <c r="BP47" s="689">
        <v>31640</v>
      </c>
      <c r="BQ47" s="689">
        <f>[2]Costs!AY173</f>
        <v>0</v>
      </c>
      <c r="BR47" s="689">
        <f>[2]Costs!AZ173</f>
        <v>0</v>
      </c>
      <c r="BS47" s="689">
        <f>[2]Costs!BA173</f>
        <v>0</v>
      </c>
      <c r="BT47" s="689">
        <f>[2]Costs!BB173</f>
        <v>0</v>
      </c>
      <c r="BU47" s="689">
        <f>[2]Costs!BC173</f>
        <v>0</v>
      </c>
      <c r="BV47" s="689">
        <f>[2]Costs!BD173</f>
        <v>0</v>
      </c>
      <c r="BW47" s="689">
        <f>[2]Costs!BE173</f>
        <v>0</v>
      </c>
      <c r="BX47" s="689">
        <f>[2]Costs!BF173</f>
        <v>0</v>
      </c>
      <c r="BY47" s="689">
        <f>[2]Costs!BG173</f>
        <v>0</v>
      </c>
      <c r="BZ47" s="689">
        <v>540</v>
      </c>
      <c r="CA47" s="689">
        <f>[2]Costs!BI173</f>
        <v>0</v>
      </c>
      <c r="CB47" s="689">
        <f>[2]Costs!BJ173</f>
        <v>0</v>
      </c>
      <c r="CC47" s="689">
        <f>[2]Costs!BK173</f>
        <v>0</v>
      </c>
      <c r="CD47" s="689">
        <f>[2]Costs!BL173</f>
        <v>0</v>
      </c>
      <c r="CE47" s="689">
        <f>[2]Costs!BM173</f>
        <v>0</v>
      </c>
      <c r="CF47" s="689">
        <f>[2]Costs!BN173</f>
        <v>0</v>
      </c>
      <c r="CG47" s="689">
        <f>[2]Costs!BO173</f>
        <v>0</v>
      </c>
      <c r="CH47" s="689">
        <f>[2]Costs!BP173</f>
        <v>0</v>
      </c>
      <c r="CI47" s="689">
        <f>[2]Costs!BQ173</f>
        <v>0</v>
      </c>
      <c r="CJ47" s="689">
        <v>31640</v>
      </c>
      <c r="CK47" s="689">
        <f>[2]Costs!BS173</f>
        <v>0</v>
      </c>
      <c r="CL47" s="689">
        <f>[2]Costs!BT173</f>
        <v>0</v>
      </c>
      <c r="CM47" s="689">
        <f>[2]Costs!BU173</f>
        <v>0</v>
      </c>
      <c r="CN47" s="689">
        <f>[2]Costs!BV173</f>
        <v>0</v>
      </c>
      <c r="CO47" s="689">
        <v>540</v>
      </c>
      <c r="CP47" s="689">
        <f>[2]Costs!BX173</f>
        <v>0</v>
      </c>
      <c r="CQ47" s="689">
        <f>[2]Costs!BY173</f>
        <v>0</v>
      </c>
      <c r="CR47" s="689">
        <f>[2]Costs!BZ173</f>
        <v>0</v>
      </c>
      <c r="CS47" s="689">
        <f>[2]Costs!CA173</f>
        <v>0</v>
      </c>
      <c r="CT47" s="689">
        <f>[2]Costs!CB173</f>
        <v>0</v>
      </c>
      <c r="CU47" s="689">
        <f>[2]Costs!CC173</f>
        <v>0</v>
      </c>
      <c r="CV47" s="689">
        <f>[2]Costs!CD173</f>
        <v>0</v>
      </c>
      <c r="CW47" s="689">
        <f>[2]Costs!CE173</f>
        <v>0</v>
      </c>
      <c r="CX47" s="689">
        <f>[2]Costs!CF173</f>
        <v>0</v>
      </c>
      <c r="CY47" s="689">
        <f>[2]Costs!CG173</f>
        <v>0</v>
      </c>
      <c r="CZ47" s="953">
        <v>0</v>
      </c>
      <c r="DA47" s="954">
        <v>0</v>
      </c>
      <c r="DB47" s="954">
        <v>0</v>
      </c>
      <c r="DC47" s="954">
        <v>0</v>
      </c>
      <c r="DD47" s="954">
        <v>0</v>
      </c>
      <c r="DE47" s="954">
        <v>0</v>
      </c>
      <c r="DF47" s="954">
        <v>0</v>
      </c>
      <c r="DG47" s="954">
        <v>0</v>
      </c>
      <c r="DH47" s="954">
        <v>0</v>
      </c>
      <c r="DI47" s="954">
        <v>0</v>
      </c>
      <c r="DJ47" s="954">
        <v>0</v>
      </c>
      <c r="DK47" s="954">
        <v>0</v>
      </c>
      <c r="DL47" s="954">
        <v>0</v>
      </c>
      <c r="DM47" s="954">
        <v>0</v>
      </c>
      <c r="DN47" s="954">
        <v>0</v>
      </c>
      <c r="DO47" s="954">
        <v>0</v>
      </c>
      <c r="DP47" s="954">
        <v>0</v>
      </c>
      <c r="DQ47" s="954">
        <v>0</v>
      </c>
      <c r="DR47" s="954">
        <v>0</v>
      </c>
      <c r="DS47" s="954">
        <v>0</v>
      </c>
      <c r="DT47" s="954">
        <v>0</v>
      </c>
      <c r="DU47" s="954">
        <v>0</v>
      </c>
      <c r="DV47" s="954">
        <v>0</v>
      </c>
      <c r="DW47" s="955">
        <v>0</v>
      </c>
      <c r="DX47" s="934"/>
    </row>
    <row r="48" spans="2:128" x14ac:dyDescent="0.2">
      <c r="B48" s="960"/>
      <c r="C48" s="743"/>
      <c r="D48" s="961"/>
      <c r="E48" s="962"/>
      <c r="F48" s="961"/>
      <c r="G48" s="961"/>
      <c r="H48" s="961"/>
      <c r="I48" s="961"/>
      <c r="J48" s="961"/>
      <c r="K48" s="961"/>
      <c r="L48" s="961"/>
      <c r="M48" s="961"/>
      <c r="N48" s="961"/>
      <c r="O48" s="961"/>
      <c r="P48" s="961"/>
      <c r="Q48" s="961"/>
      <c r="R48" s="745"/>
      <c r="S48" s="961"/>
      <c r="T48" s="961"/>
      <c r="U48" s="699" t="s">
        <v>494</v>
      </c>
      <c r="V48" s="697" t="s">
        <v>123</v>
      </c>
      <c r="W48" s="698" t="s">
        <v>493</v>
      </c>
      <c r="X48" s="700">
        <v>0</v>
      </c>
      <c r="Y48" s="700">
        <v>0</v>
      </c>
      <c r="Z48" s="700">
        <v>0</v>
      </c>
      <c r="AA48" s="700">
        <v>0</v>
      </c>
      <c r="AB48" s="700">
        <v>0</v>
      </c>
      <c r="AC48" s="700">
        <v>0</v>
      </c>
      <c r="AD48" s="700">
        <v>0</v>
      </c>
      <c r="AE48" s="700">
        <v>0</v>
      </c>
      <c r="AF48" s="700">
        <v>0</v>
      </c>
      <c r="AG48" s="700">
        <v>0</v>
      </c>
      <c r="AH48" s="700">
        <v>0</v>
      </c>
      <c r="AI48" s="700">
        <v>0</v>
      </c>
      <c r="AJ48" s="700">
        <v>0</v>
      </c>
      <c r="AK48" s="700">
        <v>0</v>
      </c>
      <c r="AL48" s="700">
        <v>0</v>
      </c>
      <c r="AM48" s="700">
        <v>0</v>
      </c>
      <c r="AN48" s="700">
        <v>0</v>
      </c>
      <c r="AO48" s="700">
        <v>0</v>
      </c>
      <c r="AP48" s="700">
        <v>0</v>
      </c>
      <c r="AQ48" s="700">
        <v>0</v>
      </c>
      <c r="AR48" s="700">
        <v>0</v>
      </c>
      <c r="AS48" s="700">
        <v>0</v>
      </c>
      <c r="AT48" s="700">
        <v>0</v>
      </c>
      <c r="AU48" s="700">
        <v>0</v>
      </c>
      <c r="AV48" s="700">
        <v>0</v>
      </c>
      <c r="AW48" s="700">
        <v>0</v>
      </c>
      <c r="AX48" s="700">
        <v>0</v>
      </c>
      <c r="AY48" s="700">
        <v>0</v>
      </c>
      <c r="AZ48" s="700">
        <v>0</v>
      </c>
      <c r="BA48" s="700">
        <v>0</v>
      </c>
      <c r="BB48" s="700">
        <v>0</v>
      </c>
      <c r="BC48" s="700">
        <v>0</v>
      </c>
      <c r="BD48" s="700">
        <v>0</v>
      </c>
      <c r="BE48" s="700">
        <v>0</v>
      </c>
      <c r="BF48" s="700">
        <v>0</v>
      </c>
      <c r="BG48" s="700">
        <v>0</v>
      </c>
      <c r="BH48" s="700">
        <v>0</v>
      </c>
      <c r="BI48" s="700">
        <v>0</v>
      </c>
      <c r="BJ48" s="700">
        <v>0</v>
      </c>
      <c r="BK48" s="700">
        <v>0</v>
      </c>
      <c r="BL48" s="700">
        <v>0</v>
      </c>
      <c r="BM48" s="700">
        <v>0</v>
      </c>
      <c r="BN48" s="700">
        <v>0</v>
      </c>
      <c r="BO48" s="700">
        <v>0</v>
      </c>
      <c r="BP48" s="700">
        <v>0</v>
      </c>
      <c r="BQ48" s="700">
        <v>0</v>
      </c>
      <c r="BR48" s="700">
        <v>0</v>
      </c>
      <c r="BS48" s="700">
        <v>0</v>
      </c>
      <c r="BT48" s="700">
        <v>0</v>
      </c>
      <c r="BU48" s="700">
        <v>0</v>
      </c>
      <c r="BV48" s="700">
        <v>0</v>
      </c>
      <c r="BW48" s="700">
        <v>0</v>
      </c>
      <c r="BX48" s="700">
        <v>0</v>
      </c>
      <c r="BY48" s="700">
        <v>0</v>
      </c>
      <c r="BZ48" s="700">
        <v>0</v>
      </c>
      <c r="CA48" s="700">
        <v>0</v>
      </c>
      <c r="CB48" s="700">
        <v>0</v>
      </c>
      <c r="CC48" s="700">
        <v>0</v>
      </c>
      <c r="CD48" s="700">
        <v>0</v>
      </c>
      <c r="CE48" s="700">
        <v>0</v>
      </c>
      <c r="CF48" s="700">
        <v>0</v>
      </c>
      <c r="CG48" s="700">
        <v>0</v>
      </c>
      <c r="CH48" s="700">
        <v>0</v>
      </c>
      <c r="CI48" s="700">
        <v>0</v>
      </c>
      <c r="CJ48" s="700">
        <v>0</v>
      </c>
      <c r="CK48" s="700">
        <v>0</v>
      </c>
      <c r="CL48" s="700">
        <v>0</v>
      </c>
      <c r="CM48" s="700">
        <v>0</v>
      </c>
      <c r="CN48" s="700">
        <v>0</v>
      </c>
      <c r="CO48" s="700">
        <v>0</v>
      </c>
      <c r="CP48" s="700">
        <v>0</v>
      </c>
      <c r="CQ48" s="700">
        <v>0</v>
      </c>
      <c r="CR48" s="700">
        <v>0</v>
      </c>
      <c r="CS48" s="700">
        <v>0</v>
      </c>
      <c r="CT48" s="700">
        <v>0</v>
      </c>
      <c r="CU48" s="700">
        <v>0</v>
      </c>
      <c r="CV48" s="700">
        <v>0</v>
      </c>
      <c r="CW48" s="700">
        <v>0</v>
      </c>
      <c r="CX48" s="700">
        <v>0</v>
      </c>
      <c r="CY48" s="700">
        <v>0</v>
      </c>
      <c r="CZ48" s="953">
        <v>0</v>
      </c>
      <c r="DA48" s="954">
        <v>0</v>
      </c>
      <c r="DB48" s="954">
        <v>0</v>
      </c>
      <c r="DC48" s="954">
        <v>0</v>
      </c>
      <c r="DD48" s="954">
        <v>0</v>
      </c>
      <c r="DE48" s="954">
        <v>0</v>
      </c>
      <c r="DF48" s="954">
        <v>0</v>
      </c>
      <c r="DG48" s="954">
        <v>0</v>
      </c>
      <c r="DH48" s="954">
        <v>0</v>
      </c>
      <c r="DI48" s="954">
        <v>0</v>
      </c>
      <c r="DJ48" s="954">
        <v>0</v>
      </c>
      <c r="DK48" s="954">
        <v>0</v>
      </c>
      <c r="DL48" s="954">
        <v>0</v>
      </c>
      <c r="DM48" s="954">
        <v>0</v>
      </c>
      <c r="DN48" s="954">
        <v>0</v>
      </c>
      <c r="DO48" s="954">
        <v>0</v>
      </c>
      <c r="DP48" s="954">
        <v>0</v>
      </c>
      <c r="DQ48" s="954">
        <v>0</v>
      </c>
      <c r="DR48" s="954">
        <v>0</v>
      </c>
      <c r="DS48" s="954">
        <v>0</v>
      </c>
      <c r="DT48" s="954">
        <v>0</v>
      </c>
      <c r="DU48" s="954">
        <v>0</v>
      </c>
      <c r="DV48" s="954">
        <v>0</v>
      </c>
      <c r="DW48" s="955">
        <v>0</v>
      </c>
      <c r="DX48" s="934"/>
    </row>
    <row r="49" spans="2:128" x14ac:dyDescent="0.2">
      <c r="B49" s="960"/>
      <c r="C49" s="743"/>
      <c r="D49" s="961"/>
      <c r="E49" s="962"/>
      <c r="F49" s="961"/>
      <c r="G49" s="961"/>
      <c r="H49" s="961"/>
      <c r="I49" s="961"/>
      <c r="J49" s="961"/>
      <c r="K49" s="961"/>
      <c r="L49" s="961"/>
      <c r="M49" s="961"/>
      <c r="N49" s="961"/>
      <c r="O49" s="961"/>
      <c r="P49" s="961"/>
      <c r="Q49" s="961"/>
      <c r="R49" s="745"/>
      <c r="S49" s="961"/>
      <c r="T49" s="961"/>
      <c r="U49" s="699" t="s">
        <v>721</v>
      </c>
      <c r="V49" s="697" t="s">
        <v>123</v>
      </c>
      <c r="W49" s="698" t="s">
        <v>493</v>
      </c>
      <c r="X49" s="689">
        <f>'[2]Financing cost'!B77</f>
        <v>0</v>
      </c>
      <c r="Y49" s="689">
        <f>'[2]Financing cost'!C77</f>
        <v>0</v>
      </c>
      <c r="Z49" s="689">
        <f>'[2]Financing cost'!D77</f>
        <v>2555.5679999999998</v>
      </c>
      <c r="AA49" s="689">
        <f>'[2]Financing cost'!E77</f>
        <v>5111.1359999999995</v>
      </c>
      <c r="AB49" s="689">
        <f>'[2]Financing cost'!F77</f>
        <v>5111.1359999999995</v>
      </c>
      <c r="AC49" s="689">
        <f>'[2]Financing cost'!G77</f>
        <v>5111.1359999999995</v>
      </c>
      <c r="AD49" s="689">
        <f>'[2]Financing cost'!H77</f>
        <v>5111.1359999999995</v>
      </c>
      <c r="AE49" s="689">
        <f>'[2]Financing cost'!I77</f>
        <v>5111.1359999999995</v>
      </c>
      <c r="AF49" s="689">
        <f>'[2]Financing cost'!J77</f>
        <v>5111.1359999999995</v>
      </c>
      <c r="AG49" s="689">
        <f>'[2]Financing cost'!K77</f>
        <v>5111.1359999999995</v>
      </c>
      <c r="AH49" s="689">
        <f>'[2]Financing cost'!L77</f>
        <v>5111.1359999999995</v>
      </c>
      <c r="AI49" s="689">
        <f>'[2]Financing cost'!M77</f>
        <v>5111.1359999999995</v>
      </c>
      <c r="AJ49" s="689">
        <f>'[2]Financing cost'!N77</f>
        <v>5111.1359999999995</v>
      </c>
      <c r="AK49" s="689">
        <f>'[2]Financing cost'!O77</f>
        <v>5111.1359999999995</v>
      </c>
      <c r="AL49" s="689">
        <f>'[2]Financing cost'!P77</f>
        <v>5111.1359999999995</v>
      </c>
      <c r="AM49" s="689">
        <f>'[2]Financing cost'!Q77</f>
        <v>5111.1359999999995</v>
      </c>
      <c r="AN49" s="689">
        <f>'[2]Financing cost'!R77</f>
        <v>5111.1359999999995</v>
      </c>
      <c r="AO49" s="689">
        <f>'[2]Financing cost'!S77</f>
        <v>5111.1359999999995</v>
      </c>
      <c r="AP49" s="689">
        <f>'[2]Financing cost'!T77</f>
        <v>5111.1359999999995</v>
      </c>
      <c r="AQ49" s="689">
        <f>'[2]Financing cost'!U77</f>
        <v>5111.1359999999995</v>
      </c>
      <c r="AR49" s="689">
        <f>'[2]Financing cost'!V77</f>
        <v>5111.1359999999995</v>
      </c>
      <c r="AS49" s="689">
        <f>'[2]Financing cost'!W77</f>
        <v>5111.1359999999995</v>
      </c>
      <c r="AT49" s="689">
        <f>'[2]Financing cost'!X77</f>
        <v>5111.1359999999995</v>
      </c>
      <c r="AU49" s="689">
        <f>'[2]Financing cost'!Y77</f>
        <v>5111.1359999999995</v>
      </c>
      <c r="AV49" s="689">
        <f>'[2]Financing cost'!Z77</f>
        <v>5111.1359999999995</v>
      </c>
      <c r="AW49" s="689">
        <f>'[2]Financing cost'!AA77</f>
        <v>5111.1359999999995</v>
      </c>
      <c r="AX49" s="689">
        <f>'[2]Financing cost'!AB77</f>
        <v>5111.1359999999995</v>
      </c>
      <c r="AY49" s="689">
        <f>'[2]Financing cost'!AC77</f>
        <v>5111.1359999999995</v>
      </c>
      <c r="AZ49" s="689">
        <f>'[2]Financing cost'!AD77</f>
        <v>5111.1359999999995</v>
      </c>
      <c r="BA49" s="689">
        <f>'[2]Financing cost'!AE77</f>
        <v>5111.1359999999995</v>
      </c>
      <c r="BB49" s="689">
        <f>'[2]Financing cost'!AF77</f>
        <v>5111.1359999999995</v>
      </c>
      <c r="BC49" s="689">
        <f>'[2]Financing cost'!AG77</f>
        <v>5111.1359999999995</v>
      </c>
      <c r="BD49" s="689">
        <f>'[2]Financing cost'!AH77</f>
        <v>5111.1359999999995</v>
      </c>
      <c r="BE49" s="689">
        <f>'[2]Financing cost'!AI77</f>
        <v>5111.1359999999995</v>
      </c>
      <c r="BF49" s="689">
        <f>'[2]Financing cost'!AJ77</f>
        <v>5111.1359999999995</v>
      </c>
      <c r="BG49" s="689">
        <f>'[2]Financing cost'!AK77</f>
        <v>5111.1359999999995</v>
      </c>
      <c r="BH49" s="689">
        <f>'[2]Financing cost'!AL77</f>
        <v>5111.1359999999995</v>
      </c>
      <c r="BI49" s="689">
        <f>'[2]Financing cost'!AM77</f>
        <v>5111.1359999999995</v>
      </c>
      <c r="BJ49" s="689">
        <f>'[2]Financing cost'!AN77</f>
        <v>5111.1359999999995</v>
      </c>
      <c r="BK49" s="689">
        <f>'[2]Financing cost'!AO77</f>
        <v>5111.1359999999995</v>
      </c>
      <c r="BL49" s="689">
        <f>'[2]Financing cost'!AP77</f>
        <v>5111.1359999999995</v>
      </c>
      <c r="BM49" s="689">
        <f>'[2]Financing cost'!AQ77</f>
        <v>5111.1359999999995</v>
      </c>
      <c r="BN49" s="689">
        <f>'[2]Financing cost'!AR77</f>
        <v>5111.1359999999995</v>
      </c>
      <c r="BO49" s="689">
        <f>'[2]Financing cost'!AS77</f>
        <v>5111.1359999999995</v>
      </c>
      <c r="BP49" s="689">
        <f>'[2]Financing cost'!AT77</f>
        <v>5111.1359999999995</v>
      </c>
      <c r="BQ49" s="689">
        <f>'[2]Financing cost'!AU77</f>
        <v>5111.1359999999995</v>
      </c>
      <c r="BR49" s="689">
        <f>'[2]Financing cost'!AV77</f>
        <v>5111.1359999999995</v>
      </c>
      <c r="BS49" s="689">
        <f>'[2]Financing cost'!AW77</f>
        <v>5111.1359999999995</v>
      </c>
      <c r="BT49" s="689">
        <f>'[2]Financing cost'!AX77</f>
        <v>5111.1359999999995</v>
      </c>
      <c r="BU49" s="689">
        <f>'[2]Financing cost'!AY77</f>
        <v>5111.1359999999995</v>
      </c>
      <c r="BV49" s="689">
        <f>'[2]Financing cost'!AZ77</f>
        <v>5111.1359999999995</v>
      </c>
      <c r="BW49" s="689">
        <f>'[2]Financing cost'!BA77</f>
        <v>5111.1359999999995</v>
      </c>
      <c r="BX49" s="689">
        <f>'[2]Financing cost'!BB77</f>
        <v>5111.1359999999995</v>
      </c>
      <c r="BY49" s="689">
        <f>'[2]Financing cost'!BC77</f>
        <v>5111.1359999999995</v>
      </c>
      <c r="BZ49" s="689">
        <f>'[2]Financing cost'!BD77</f>
        <v>5111.1359999999995</v>
      </c>
      <c r="CA49" s="689">
        <f>'[2]Financing cost'!BE77</f>
        <v>5111.1359999999995</v>
      </c>
      <c r="CB49" s="689">
        <f>'[2]Financing cost'!BF77</f>
        <v>5111.1359999999995</v>
      </c>
      <c r="CC49" s="689">
        <f>'[2]Financing cost'!BG77</f>
        <v>5111.1359999999995</v>
      </c>
      <c r="CD49" s="689">
        <f>'[2]Financing cost'!BH77</f>
        <v>5111.1359999999995</v>
      </c>
      <c r="CE49" s="689">
        <f>'[2]Financing cost'!BI77</f>
        <v>5111.1359999999995</v>
      </c>
      <c r="CF49" s="689">
        <f>'[2]Financing cost'!BJ77</f>
        <v>5111.1359999999995</v>
      </c>
      <c r="CG49" s="689">
        <f>'[2]Financing cost'!BK77</f>
        <v>5111.1359999999995</v>
      </c>
      <c r="CH49" s="689">
        <f>'[2]Financing cost'!BL77</f>
        <v>5111.1359999999995</v>
      </c>
      <c r="CI49" s="689">
        <f>'[2]Financing cost'!BM77</f>
        <v>5111.1359999999995</v>
      </c>
      <c r="CJ49" s="689">
        <f>'[2]Financing cost'!BN77</f>
        <v>5111.1359999999995</v>
      </c>
      <c r="CK49" s="689">
        <f>'[2]Financing cost'!BO77</f>
        <v>5111.1359999999995</v>
      </c>
      <c r="CL49" s="689">
        <f>'[2]Financing cost'!BP77</f>
        <v>5111.1359999999995</v>
      </c>
      <c r="CM49" s="689">
        <f>'[2]Financing cost'!BQ77</f>
        <v>5111.1359999999995</v>
      </c>
      <c r="CN49" s="689">
        <f>'[2]Financing cost'!BR77</f>
        <v>5111.1359999999995</v>
      </c>
      <c r="CO49" s="689">
        <f>'[2]Financing cost'!BS77</f>
        <v>5111.1359999999995</v>
      </c>
      <c r="CP49" s="689">
        <f>'[2]Financing cost'!BT77</f>
        <v>5111.1359999999995</v>
      </c>
      <c r="CQ49" s="689">
        <f>'[2]Financing cost'!BU77</f>
        <v>5111.1359999999995</v>
      </c>
      <c r="CR49" s="689">
        <f>'[2]Financing cost'!BV77</f>
        <v>5111.1359999999995</v>
      </c>
      <c r="CS49" s="689">
        <f>'[2]Financing cost'!BW77</f>
        <v>5111.1359999999995</v>
      </c>
      <c r="CT49" s="689">
        <f>'[2]Financing cost'!BX77</f>
        <v>5111.1359999999995</v>
      </c>
      <c r="CU49" s="689">
        <f>'[2]Financing cost'!BY77</f>
        <v>5111.1359999999995</v>
      </c>
      <c r="CV49" s="689">
        <f>'[2]Financing cost'!BZ77</f>
        <v>5111.1359999999995</v>
      </c>
      <c r="CW49" s="689">
        <f>'[2]Financing cost'!CA77</f>
        <v>5111.1359999999995</v>
      </c>
      <c r="CX49" s="689">
        <f>'[2]Financing cost'!CB77</f>
        <v>5111.1359999999995</v>
      </c>
      <c r="CY49" s="689">
        <f>'[2]Financing cost'!CC77</f>
        <v>5111.1359999999995</v>
      </c>
      <c r="CZ49" s="953"/>
      <c r="DA49" s="954"/>
      <c r="DB49" s="954"/>
      <c r="DC49" s="954"/>
      <c r="DD49" s="954"/>
      <c r="DE49" s="954"/>
      <c r="DF49" s="954"/>
      <c r="DG49" s="954"/>
      <c r="DH49" s="954"/>
      <c r="DI49" s="954"/>
      <c r="DJ49" s="954"/>
      <c r="DK49" s="954"/>
      <c r="DL49" s="954"/>
      <c r="DM49" s="954"/>
      <c r="DN49" s="954"/>
      <c r="DO49" s="954"/>
      <c r="DP49" s="954"/>
      <c r="DQ49" s="954"/>
      <c r="DR49" s="954"/>
      <c r="DS49" s="954"/>
      <c r="DT49" s="954"/>
      <c r="DU49" s="954"/>
      <c r="DV49" s="954"/>
      <c r="DW49" s="955"/>
      <c r="DX49" s="934"/>
    </row>
    <row r="50" spans="2:128" x14ac:dyDescent="0.2">
      <c r="B50" s="960"/>
      <c r="C50" s="963"/>
      <c r="D50" s="885"/>
      <c r="E50" s="920"/>
      <c r="F50" s="885"/>
      <c r="G50" s="885"/>
      <c r="H50" s="885"/>
      <c r="I50" s="885"/>
      <c r="J50" s="885"/>
      <c r="K50" s="885"/>
      <c r="L50" s="885"/>
      <c r="M50" s="885"/>
      <c r="N50" s="885"/>
      <c r="O50" s="885"/>
      <c r="P50" s="885"/>
      <c r="Q50" s="885"/>
      <c r="R50" s="964"/>
      <c r="S50" s="885"/>
      <c r="T50" s="885"/>
      <c r="U50" s="699" t="s">
        <v>495</v>
      </c>
      <c r="V50" s="697" t="s">
        <v>123</v>
      </c>
      <c r="W50" s="701" t="s">
        <v>493</v>
      </c>
      <c r="X50" s="689">
        <f>[2]Costs!F174</f>
        <v>0</v>
      </c>
      <c r="Y50" s="689">
        <f>[2]Costs!G174</f>
        <v>0</v>
      </c>
      <c r="Z50" s="689">
        <f>[2]Costs!H174</f>
        <v>0</v>
      </c>
      <c r="AA50" s="689">
        <f>[2]Costs!I174</f>
        <v>0</v>
      </c>
      <c r="AB50" s="689">
        <f>[2]Costs!J174</f>
        <v>623.18420614185766</v>
      </c>
      <c r="AC50" s="689">
        <f>AB50</f>
        <v>623.18420614185766</v>
      </c>
      <c r="AD50" s="689">
        <f t="shared" ref="AD50:CO51" si="12">AC50</f>
        <v>623.18420614185766</v>
      </c>
      <c r="AE50" s="689">
        <f t="shared" si="12"/>
        <v>623.18420614185766</v>
      </c>
      <c r="AF50" s="689">
        <f t="shared" si="12"/>
        <v>623.18420614185766</v>
      </c>
      <c r="AG50" s="689">
        <f t="shared" si="12"/>
        <v>623.18420614185766</v>
      </c>
      <c r="AH50" s="689">
        <f t="shared" si="12"/>
        <v>623.18420614185766</v>
      </c>
      <c r="AI50" s="689">
        <f t="shared" si="12"/>
        <v>623.18420614185766</v>
      </c>
      <c r="AJ50" s="689">
        <f t="shared" si="12"/>
        <v>623.18420614185766</v>
      </c>
      <c r="AK50" s="689">
        <f t="shared" si="12"/>
        <v>623.18420614185766</v>
      </c>
      <c r="AL50" s="689">
        <f t="shared" si="12"/>
        <v>623.18420614185766</v>
      </c>
      <c r="AM50" s="689">
        <f t="shared" si="12"/>
        <v>623.18420614185766</v>
      </c>
      <c r="AN50" s="689">
        <f t="shared" si="12"/>
        <v>623.18420614185766</v>
      </c>
      <c r="AO50" s="689">
        <f t="shared" si="12"/>
        <v>623.18420614185766</v>
      </c>
      <c r="AP50" s="689">
        <f t="shared" si="12"/>
        <v>623.18420614185766</v>
      </c>
      <c r="AQ50" s="689">
        <f t="shared" si="12"/>
        <v>623.18420614185766</v>
      </c>
      <c r="AR50" s="689">
        <f t="shared" si="12"/>
        <v>623.18420614185766</v>
      </c>
      <c r="AS50" s="689">
        <f t="shared" si="12"/>
        <v>623.18420614185766</v>
      </c>
      <c r="AT50" s="689">
        <f t="shared" si="12"/>
        <v>623.18420614185766</v>
      </c>
      <c r="AU50" s="689">
        <f t="shared" si="12"/>
        <v>623.18420614185766</v>
      </c>
      <c r="AV50" s="689">
        <f t="shared" si="12"/>
        <v>623.18420614185766</v>
      </c>
      <c r="AW50" s="689">
        <f t="shared" si="12"/>
        <v>623.18420614185766</v>
      </c>
      <c r="AX50" s="689">
        <f t="shared" si="12"/>
        <v>623.18420614185766</v>
      </c>
      <c r="AY50" s="689">
        <f t="shared" si="12"/>
        <v>623.18420614185766</v>
      </c>
      <c r="AZ50" s="689">
        <f t="shared" si="12"/>
        <v>623.18420614185766</v>
      </c>
      <c r="BA50" s="689">
        <f t="shared" si="12"/>
        <v>623.18420614185766</v>
      </c>
      <c r="BB50" s="689">
        <f t="shared" si="12"/>
        <v>623.18420614185766</v>
      </c>
      <c r="BC50" s="689">
        <f t="shared" si="12"/>
        <v>623.18420614185766</v>
      </c>
      <c r="BD50" s="689">
        <f t="shared" si="12"/>
        <v>623.18420614185766</v>
      </c>
      <c r="BE50" s="689">
        <f t="shared" si="12"/>
        <v>623.18420614185766</v>
      </c>
      <c r="BF50" s="689">
        <f t="shared" si="12"/>
        <v>623.18420614185766</v>
      </c>
      <c r="BG50" s="689">
        <f t="shared" si="12"/>
        <v>623.18420614185766</v>
      </c>
      <c r="BH50" s="689">
        <f t="shared" si="12"/>
        <v>623.18420614185766</v>
      </c>
      <c r="BI50" s="689">
        <f t="shared" si="12"/>
        <v>623.18420614185766</v>
      </c>
      <c r="BJ50" s="689">
        <f t="shared" si="12"/>
        <v>623.18420614185766</v>
      </c>
      <c r="BK50" s="689">
        <f t="shared" si="12"/>
        <v>623.18420614185766</v>
      </c>
      <c r="BL50" s="689">
        <f t="shared" si="12"/>
        <v>623.18420614185766</v>
      </c>
      <c r="BM50" s="689">
        <f t="shared" si="12"/>
        <v>623.18420614185766</v>
      </c>
      <c r="BN50" s="689">
        <f t="shared" si="12"/>
        <v>623.18420614185766</v>
      </c>
      <c r="BO50" s="689">
        <f t="shared" si="12"/>
        <v>623.18420614185766</v>
      </c>
      <c r="BP50" s="689">
        <f t="shared" si="12"/>
        <v>623.18420614185766</v>
      </c>
      <c r="BQ50" s="689">
        <f t="shared" si="12"/>
        <v>623.18420614185766</v>
      </c>
      <c r="BR50" s="689">
        <f t="shared" si="12"/>
        <v>623.18420614185766</v>
      </c>
      <c r="BS50" s="689">
        <f t="shared" si="12"/>
        <v>623.18420614185766</v>
      </c>
      <c r="BT50" s="689">
        <f t="shared" si="12"/>
        <v>623.18420614185766</v>
      </c>
      <c r="BU50" s="689">
        <f t="shared" si="12"/>
        <v>623.18420614185766</v>
      </c>
      <c r="BV50" s="689">
        <f t="shared" si="12"/>
        <v>623.18420614185766</v>
      </c>
      <c r="BW50" s="689">
        <f t="shared" si="12"/>
        <v>623.18420614185766</v>
      </c>
      <c r="BX50" s="689">
        <f t="shared" si="12"/>
        <v>623.18420614185766</v>
      </c>
      <c r="BY50" s="689">
        <f t="shared" si="12"/>
        <v>623.18420614185766</v>
      </c>
      <c r="BZ50" s="689">
        <f t="shared" si="12"/>
        <v>623.18420614185766</v>
      </c>
      <c r="CA50" s="689">
        <f t="shared" si="12"/>
        <v>623.18420614185766</v>
      </c>
      <c r="CB50" s="689">
        <f t="shared" si="12"/>
        <v>623.18420614185766</v>
      </c>
      <c r="CC50" s="689">
        <f t="shared" si="12"/>
        <v>623.18420614185766</v>
      </c>
      <c r="CD50" s="689">
        <f t="shared" si="12"/>
        <v>623.18420614185766</v>
      </c>
      <c r="CE50" s="689">
        <f t="shared" si="12"/>
        <v>623.18420614185766</v>
      </c>
      <c r="CF50" s="689">
        <f t="shared" si="12"/>
        <v>623.18420614185766</v>
      </c>
      <c r="CG50" s="689">
        <f t="shared" si="12"/>
        <v>623.18420614185766</v>
      </c>
      <c r="CH50" s="689">
        <f t="shared" si="12"/>
        <v>623.18420614185766</v>
      </c>
      <c r="CI50" s="689">
        <f t="shared" si="12"/>
        <v>623.18420614185766</v>
      </c>
      <c r="CJ50" s="689">
        <f t="shared" si="12"/>
        <v>623.18420614185766</v>
      </c>
      <c r="CK50" s="689">
        <f t="shared" si="12"/>
        <v>623.18420614185766</v>
      </c>
      <c r="CL50" s="689">
        <f t="shared" si="12"/>
        <v>623.18420614185766</v>
      </c>
      <c r="CM50" s="689">
        <f t="shared" si="12"/>
        <v>623.18420614185766</v>
      </c>
      <c r="CN50" s="689">
        <f t="shared" si="12"/>
        <v>623.18420614185766</v>
      </c>
      <c r="CO50" s="689">
        <f t="shared" si="12"/>
        <v>623.18420614185766</v>
      </c>
      <c r="CP50" s="689">
        <f t="shared" ref="CP50:CY51" si="13">CO50</f>
        <v>623.18420614185766</v>
      </c>
      <c r="CQ50" s="689">
        <f t="shared" si="13"/>
        <v>623.18420614185766</v>
      </c>
      <c r="CR50" s="689">
        <f t="shared" si="13"/>
        <v>623.18420614185766</v>
      </c>
      <c r="CS50" s="689">
        <f t="shared" si="13"/>
        <v>623.18420614185766</v>
      </c>
      <c r="CT50" s="689">
        <f t="shared" si="13"/>
        <v>623.18420614185766</v>
      </c>
      <c r="CU50" s="689">
        <f t="shared" si="13"/>
        <v>623.18420614185766</v>
      </c>
      <c r="CV50" s="689">
        <f t="shared" si="13"/>
        <v>623.18420614185766</v>
      </c>
      <c r="CW50" s="689">
        <f t="shared" si="13"/>
        <v>623.18420614185766</v>
      </c>
      <c r="CX50" s="689">
        <f t="shared" si="13"/>
        <v>623.18420614185766</v>
      </c>
      <c r="CY50" s="689">
        <f t="shared" si="13"/>
        <v>623.18420614185766</v>
      </c>
      <c r="CZ50" s="953">
        <v>0</v>
      </c>
      <c r="DA50" s="954">
        <v>0</v>
      </c>
      <c r="DB50" s="954">
        <v>0</v>
      </c>
      <c r="DC50" s="954">
        <v>0</v>
      </c>
      <c r="DD50" s="954">
        <v>0</v>
      </c>
      <c r="DE50" s="954">
        <v>0</v>
      </c>
      <c r="DF50" s="954">
        <v>0</v>
      </c>
      <c r="DG50" s="954">
        <v>0</v>
      </c>
      <c r="DH50" s="954">
        <v>0</v>
      </c>
      <c r="DI50" s="954">
        <v>0</v>
      </c>
      <c r="DJ50" s="954">
        <v>0</v>
      </c>
      <c r="DK50" s="954">
        <v>0</v>
      </c>
      <c r="DL50" s="954">
        <v>0</v>
      </c>
      <c r="DM50" s="954">
        <v>0</v>
      </c>
      <c r="DN50" s="954">
        <v>0</v>
      </c>
      <c r="DO50" s="954">
        <v>0</v>
      </c>
      <c r="DP50" s="954">
        <v>0</v>
      </c>
      <c r="DQ50" s="954">
        <v>0</v>
      </c>
      <c r="DR50" s="954">
        <v>0</v>
      </c>
      <c r="DS50" s="954">
        <v>0</v>
      </c>
      <c r="DT50" s="954">
        <v>0</v>
      </c>
      <c r="DU50" s="954">
        <v>0</v>
      </c>
      <c r="DV50" s="954">
        <v>0</v>
      </c>
      <c r="DW50" s="955">
        <v>0</v>
      </c>
      <c r="DX50" s="934"/>
    </row>
    <row r="51" spans="2:128" x14ac:dyDescent="0.2">
      <c r="B51" s="965"/>
      <c r="C51" s="966"/>
      <c r="D51" s="885"/>
      <c r="E51" s="920"/>
      <c r="F51" s="885"/>
      <c r="G51" s="885"/>
      <c r="H51" s="885"/>
      <c r="I51" s="885"/>
      <c r="J51" s="885"/>
      <c r="K51" s="885"/>
      <c r="L51" s="885"/>
      <c r="M51" s="885"/>
      <c r="N51" s="885"/>
      <c r="O51" s="885"/>
      <c r="P51" s="885"/>
      <c r="Q51" s="885"/>
      <c r="R51" s="964"/>
      <c r="S51" s="885"/>
      <c r="T51" s="885"/>
      <c r="U51" s="699" t="s">
        <v>496</v>
      </c>
      <c r="V51" s="697" t="s">
        <v>123</v>
      </c>
      <c r="W51" s="701" t="s">
        <v>493</v>
      </c>
      <c r="X51" s="689">
        <f>[2]Costs!F175</f>
        <v>0</v>
      </c>
      <c r="Y51" s="689">
        <f>[2]Costs!G175</f>
        <v>0</v>
      </c>
      <c r="Z51" s="689">
        <f>[2]Costs!H175</f>
        <v>0</v>
      </c>
      <c r="AA51" s="689">
        <f>[2]Costs!I175</f>
        <v>0</v>
      </c>
      <c r="AB51" s="689">
        <f>[2]Costs!J175</f>
        <v>3128.168484927935</v>
      </c>
      <c r="AC51" s="700">
        <f>AB51</f>
        <v>3128.168484927935</v>
      </c>
      <c r="AD51" s="700">
        <f t="shared" si="12"/>
        <v>3128.168484927935</v>
      </c>
      <c r="AE51" s="700">
        <f t="shared" si="12"/>
        <v>3128.168484927935</v>
      </c>
      <c r="AF51" s="700">
        <f t="shared" si="12"/>
        <v>3128.168484927935</v>
      </c>
      <c r="AG51" s="700">
        <f t="shared" si="12"/>
        <v>3128.168484927935</v>
      </c>
      <c r="AH51" s="700">
        <f t="shared" si="12"/>
        <v>3128.168484927935</v>
      </c>
      <c r="AI51" s="700">
        <f t="shared" si="12"/>
        <v>3128.168484927935</v>
      </c>
      <c r="AJ51" s="700">
        <f t="shared" si="12"/>
        <v>3128.168484927935</v>
      </c>
      <c r="AK51" s="700">
        <f t="shared" si="12"/>
        <v>3128.168484927935</v>
      </c>
      <c r="AL51" s="700">
        <f t="shared" si="12"/>
        <v>3128.168484927935</v>
      </c>
      <c r="AM51" s="700">
        <f t="shared" si="12"/>
        <v>3128.168484927935</v>
      </c>
      <c r="AN51" s="700">
        <f t="shared" si="12"/>
        <v>3128.168484927935</v>
      </c>
      <c r="AO51" s="700">
        <f t="shared" si="12"/>
        <v>3128.168484927935</v>
      </c>
      <c r="AP51" s="700">
        <f t="shared" si="12"/>
        <v>3128.168484927935</v>
      </c>
      <c r="AQ51" s="700">
        <f t="shared" si="12"/>
        <v>3128.168484927935</v>
      </c>
      <c r="AR51" s="700">
        <f t="shared" si="12"/>
        <v>3128.168484927935</v>
      </c>
      <c r="AS51" s="700">
        <f t="shared" si="12"/>
        <v>3128.168484927935</v>
      </c>
      <c r="AT51" s="700">
        <f t="shared" si="12"/>
        <v>3128.168484927935</v>
      </c>
      <c r="AU51" s="700">
        <f t="shared" si="12"/>
        <v>3128.168484927935</v>
      </c>
      <c r="AV51" s="700">
        <f t="shared" si="12"/>
        <v>3128.168484927935</v>
      </c>
      <c r="AW51" s="700">
        <f t="shared" si="12"/>
        <v>3128.168484927935</v>
      </c>
      <c r="AX51" s="700">
        <f t="shared" si="12"/>
        <v>3128.168484927935</v>
      </c>
      <c r="AY51" s="700">
        <f t="shared" si="12"/>
        <v>3128.168484927935</v>
      </c>
      <c r="AZ51" s="700">
        <f t="shared" si="12"/>
        <v>3128.168484927935</v>
      </c>
      <c r="BA51" s="700">
        <f t="shared" si="12"/>
        <v>3128.168484927935</v>
      </c>
      <c r="BB51" s="700">
        <f t="shared" si="12"/>
        <v>3128.168484927935</v>
      </c>
      <c r="BC51" s="700">
        <f t="shared" si="12"/>
        <v>3128.168484927935</v>
      </c>
      <c r="BD51" s="700">
        <f t="shared" si="12"/>
        <v>3128.168484927935</v>
      </c>
      <c r="BE51" s="700">
        <f t="shared" si="12"/>
        <v>3128.168484927935</v>
      </c>
      <c r="BF51" s="700">
        <f t="shared" si="12"/>
        <v>3128.168484927935</v>
      </c>
      <c r="BG51" s="700">
        <f t="shared" si="12"/>
        <v>3128.168484927935</v>
      </c>
      <c r="BH51" s="700">
        <f t="shared" si="12"/>
        <v>3128.168484927935</v>
      </c>
      <c r="BI51" s="700">
        <f t="shared" si="12"/>
        <v>3128.168484927935</v>
      </c>
      <c r="BJ51" s="700">
        <f t="shared" si="12"/>
        <v>3128.168484927935</v>
      </c>
      <c r="BK51" s="700">
        <f t="shared" si="12"/>
        <v>3128.168484927935</v>
      </c>
      <c r="BL51" s="700">
        <f t="shared" si="12"/>
        <v>3128.168484927935</v>
      </c>
      <c r="BM51" s="700">
        <f t="shared" si="12"/>
        <v>3128.168484927935</v>
      </c>
      <c r="BN51" s="700">
        <f t="shared" si="12"/>
        <v>3128.168484927935</v>
      </c>
      <c r="BO51" s="700">
        <f t="shared" si="12"/>
        <v>3128.168484927935</v>
      </c>
      <c r="BP51" s="700">
        <f t="shared" si="12"/>
        <v>3128.168484927935</v>
      </c>
      <c r="BQ51" s="700">
        <f t="shared" si="12"/>
        <v>3128.168484927935</v>
      </c>
      <c r="BR51" s="700">
        <f t="shared" si="12"/>
        <v>3128.168484927935</v>
      </c>
      <c r="BS51" s="700">
        <f t="shared" si="12"/>
        <v>3128.168484927935</v>
      </c>
      <c r="BT51" s="700">
        <f t="shared" si="12"/>
        <v>3128.168484927935</v>
      </c>
      <c r="BU51" s="700">
        <f t="shared" si="12"/>
        <v>3128.168484927935</v>
      </c>
      <c r="BV51" s="700">
        <f t="shared" si="12"/>
        <v>3128.168484927935</v>
      </c>
      <c r="BW51" s="700">
        <f t="shared" si="12"/>
        <v>3128.168484927935</v>
      </c>
      <c r="BX51" s="700">
        <f t="shared" si="12"/>
        <v>3128.168484927935</v>
      </c>
      <c r="BY51" s="700">
        <f t="shared" si="12"/>
        <v>3128.168484927935</v>
      </c>
      <c r="BZ51" s="700">
        <f t="shared" si="12"/>
        <v>3128.168484927935</v>
      </c>
      <c r="CA51" s="700">
        <f t="shared" si="12"/>
        <v>3128.168484927935</v>
      </c>
      <c r="CB51" s="700">
        <f t="shared" si="12"/>
        <v>3128.168484927935</v>
      </c>
      <c r="CC51" s="700">
        <f t="shared" si="12"/>
        <v>3128.168484927935</v>
      </c>
      <c r="CD51" s="700">
        <f t="shared" si="12"/>
        <v>3128.168484927935</v>
      </c>
      <c r="CE51" s="700">
        <f t="shared" si="12"/>
        <v>3128.168484927935</v>
      </c>
      <c r="CF51" s="700">
        <f t="shared" si="12"/>
        <v>3128.168484927935</v>
      </c>
      <c r="CG51" s="700">
        <f t="shared" si="12"/>
        <v>3128.168484927935</v>
      </c>
      <c r="CH51" s="700">
        <f t="shared" si="12"/>
        <v>3128.168484927935</v>
      </c>
      <c r="CI51" s="700">
        <f t="shared" si="12"/>
        <v>3128.168484927935</v>
      </c>
      <c r="CJ51" s="700">
        <f t="shared" si="12"/>
        <v>3128.168484927935</v>
      </c>
      <c r="CK51" s="700">
        <f t="shared" si="12"/>
        <v>3128.168484927935</v>
      </c>
      <c r="CL51" s="700">
        <f t="shared" si="12"/>
        <v>3128.168484927935</v>
      </c>
      <c r="CM51" s="700">
        <f t="shared" si="12"/>
        <v>3128.168484927935</v>
      </c>
      <c r="CN51" s="700">
        <f t="shared" si="12"/>
        <v>3128.168484927935</v>
      </c>
      <c r="CO51" s="700">
        <f t="shared" si="12"/>
        <v>3128.168484927935</v>
      </c>
      <c r="CP51" s="700">
        <f t="shared" si="13"/>
        <v>3128.168484927935</v>
      </c>
      <c r="CQ51" s="700">
        <f t="shared" si="13"/>
        <v>3128.168484927935</v>
      </c>
      <c r="CR51" s="700">
        <f t="shared" si="13"/>
        <v>3128.168484927935</v>
      </c>
      <c r="CS51" s="700">
        <f t="shared" si="13"/>
        <v>3128.168484927935</v>
      </c>
      <c r="CT51" s="700">
        <f t="shared" si="13"/>
        <v>3128.168484927935</v>
      </c>
      <c r="CU51" s="700">
        <f t="shared" si="13"/>
        <v>3128.168484927935</v>
      </c>
      <c r="CV51" s="700">
        <f t="shared" si="13"/>
        <v>3128.168484927935</v>
      </c>
      <c r="CW51" s="700">
        <f t="shared" si="13"/>
        <v>3128.168484927935</v>
      </c>
      <c r="CX51" s="700">
        <f t="shared" si="13"/>
        <v>3128.168484927935</v>
      </c>
      <c r="CY51" s="700">
        <f t="shared" si="13"/>
        <v>3128.168484927935</v>
      </c>
      <c r="CZ51" s="953">
        <v>0</v>
      </c>
      <c r="DA51" s="954">
        <v>0</v>
      </c>
      <c r="DB51" s="954">
        <v>0</v>
      </c>
      <c r="DC51" s="954">
        <v>0</v>
      </c>
      <c r="DD51" s="954">
        <v>0</v>
      </c>
      <c r="DE51" s="954">
        <v>0</v>
      </c>
      <c r="DF51" s="954">
        <v>0</v>
      </c>
      <c r="DG51" s="954">
        <v>0</v>
      </c>
      <c r="DH51" s="954">
        <v>0</v>
      </c>
      <c r="DI51" s="954">
        <v>0</v>
      </c>
      <c r="DJ51" s="954">
        <v>0</v>
      </c>
      <c r="DK51" s="954">
        <v>0</v>
      </c>
      <c r="DL51" s="954">
        <v>0</v>
      </c>
      <c r="DM51" s="954">
        <v>0</v>
      </c>
      <c r="DN51" s="954">
        <v>0</v>
      </c>
      <c r="DO51" s="954">
        <v>0</v>
      </c>
      <c r="DP51" s="954">
        <v>0</v>
      </c>
      <c r="DQ51" s="954">
        <v>0</v>
      </c>
      <c r="DR51" s="954">
        <v>0</v>
      </c>
      <c r="DS51" s="954">
        <v>0</v>
      </c>
      <c r="DT51" s="954">
        <v>0</v>
      </c>
      <c r="DU51" s="954">
        <v>0</v>
      </c>
      <c r="DV51" s="954">
        <v>0</v>
      </c>
      <c r="DW51" s="955">
        <v>0</v>
      </c>
      <c r="DX51" s="934"/>
    </row>
    <row r="52" spans="2:128" x14ac:dyDescent="0.2">
      <c r="B52" s="965"/>
      <c r="C52" s="966"/>
      <c r="D52" s="885"/>
      <c r="E52" s="920"/>
      <c r="F52" s="885"/>
      <c r="G52" s="885"/>
      <c r="H52" s="885"/>
      <c r="I52" s="885"/>
      <c r="J52" s="885"/>
      <c r="K52" s="885"/>
      <c r="L52" s="885"/>
      <c r="M52" s="885"/>
      <c r="N52" s="885"/>
      <c r="O52" s="885"/>
      <c r="P52" s="885"/>
      <c r="Q52" s="885"/>
      <c r="R52" s="964"/>
      <c r="S52" s="885"/>
      <c r="T52" s="885"/>
      <c r="U52" s="702" t="s">
        <v>497</v>
      </c>
      <c r="V52" s="703" t="s">
        <v>123</v>
      </c>
      <c r="W52" s="701" t="s">
        <v>493</v>
      </c>
      <c r="X52" s="700">
        <v>0</v>
      </c>
      <c r="Y52" s="700">
        <v>0</v>
      </c>
      <c r="Z52" s="700">
        <v>0</v>
      </c>
      <c r="AA52" s="700">
        <v>0</v>
      </c>
      <c r="AB52" s="700">
        <v>0</v>
      </c>
      <c r="AC52" s="700">
        <v>0</v>
      </c>
      <c r="AD52" s="700">
        <v>0</v>
      </c>
      <c r="AE52" s="700">
        <v>0</v>
      </c>
      <c r="AF52" s="700">
        <v>0</v>
      </c>
      <c r="AG52" s="700">
        <v>0</v>
      </c>
      <c r="AH52" s="700">
        <v>0</v>
      </c>
      <c r="AI52" s="700">
        <v>0</v>
      </c>
      <c r="AJ52" s="700">
        <v>0</v>
      </c>
      <c r="AK52" s="700">
        <v>0</v>
      </c>
      <c r="AL52" s="700">
        <v>0</v>
      </c>
      <c r="AM52" s="700">
        <v>0</v>
      </c>
      <c r="AN52" s="700">
        <v>0</v>
      </c>
      <c r="AO52" s="700">
        <v>0</v>
      </c>
      <c r="AP52" s="700">
        <v>0</v>
      </c>
      <c r="AQ52" s="700">
        <v>0</v>
      </c>
      <c r="AR52" s="700">
        <v>0</v>
      </c>
      <c r="AS52" s="700">
        <v>0</v>
      </c>
      <c r="AT52" s="700">
        <v>0</v>
      </c>
      <c r="AU52" s="700">
        <v>0</v>
      </c>
      <c r="AV52" s="700">
        <v>0</v>
      </c>
      <c r="AW52" s="700">
        <v>0</v>
      </c>
      <c r="AX52" s="700">
        <v>0</v>
      </c>
      <c r="AY52" s="700">
        <v>0</v>
      </c>
      <c r="AZ52" s="700">
        <v>0</v>
      </c>
      <c r="BA52" s="700">
        <v>0</v>
      </c>
      <c r="BB52" s="700">
        <v>0</v>
      </c>
      <c r="BC52" s="700">
        <v>0</v>
      </c>
      <c r="BD52" s="700">
        <v>0</v>
      </c>
      <c r="BE52" s="700">
        <v>0</v>
      </c>
      <c r="BF52" s="700">
        <v>0</v>
      </c>
      <c r="BG52" s="700">
        <v>0</v>
      </c>
      <c r="BH52" s="700">
        <v>0</v>
      </c>
      <c r="BI52" s="700">
        <v>0</v>
      </c>
      <c r="BJ52" s="700">
        <v>0</v>
      </c>
      <c r="BK52" s="700">
        <v>0</v>
      </c>
      <c r="BL52" s="700">
        <v>0</v>
      </c>
      <c r="BM52" s="700">
        <v>0</v>
      </c>
      <c r="BN52" s="700">
        <v>0</v>
      </c>
      <c r="BO52" s="700">
        <v>0</v>
      </c>
      <c r="BP52" s="700">
        <v>0</v>
      </c>
      <c r="BQ52" s="700">
        <v>0</v>
      </c>
      <c r="BR52" s="700">
        <v>0</v>
      </c>
      <c r="BS52" s="700">
        <v>0</v>
      </c>
      <c r="BT52" s="700">
        <v>0</v>
      </c>
      <c r="BU52" s="700">
        <v>0</v>
      </c>
      <c r="BV52" s="700">
        <v>0</v>
      </c>
      <c r="BW52" s="700">
        <v>0</v>
      </c>
      <c r="BX52" s="700">
        <v>0</v>
      </c>
      <c r="BY52" s="700">
        <v>0</v>
      </c>
      <c r="BZ52" s="700">
        <v>0</v>
      </c>
      <c r="CA52" s="700">
        <v>0</v>
      </c>
      <c r="CB52" s="700">
        <v>0</v>
      </c>
      <c r="CC52" s="700">
        <v>0</v>
      </c>
      <c r="CD52" s="700">
        <v>0</v>
      </c>
      <c r="CE52" s="700">
        <v>0</v>
      </c>
      <c r="CF52" s="700">
        <v>0</v>
      </c>
      <c r="CG52" s="700">
        <v>0</v>
      </c>
      <c r="CH52" s="700">
        <v>0</v>
      </c>
      <c r="CI52" s="700">
        <v>0</v>
      </c>
      <c r="CJ52" s="700">
        <v>0</v>
      </c>
      <c r="CK52" s="700">
        <v>0</v>
      </c>
      <c r="CL52" s="700">
        <v>0</v>
      </c>
      <c r="CM52" s="700">
        <v>0</v>
      </c>
      <c r="CN52" s="700">
        <v>0</v>
      </c>
      <c r="CO52" s="700">
        <v>0</v>
      </c>
      <c r="CP52" s="700">
        <v>0</v>
      </c>
      <c r="CQ52" s="700">
        <v>0</v>
      </c>
      <c r="CR52" s="700">
        <v>0</v>
      </c>
      <c r="CS52" s="700">
        <v>0</v>
      </c>
      <c r="CT52" s="700">
        <v>0</v>
      </c>
      <c r="CU52" s="700">
        <v>0</v>
      </c>
      <c r="CV52" s="700">
        <v>0</v>
      </c>
      <c r="CW52" s="700">
        <v>0</v>
      </c>
      <c r="CX52" s="700">
        <v>0</v>
      </c>
      <c r="CY52" s="700">
        <v>0</v>
      </c>
      <c r="CZ52" s="953">
        <v>0</v>
      </c>
      <c r="DA52" s="954">
        <v>0</v>
      </c>
      <c r="DB52" s="954">
        <v>0</v>
      </c>
      <c r="DC52" s="954">
        <v>0</v>
      </c>
      <c r="DD52" s="954">
        <v>0</v>
      </c>
      <c r="DE52" s="954">
        <v>0</v>
      </c>
      <c r="DF52" s="954">
        <v>0</v>
      </c>
      <c r="DG52" s="954">
        <v>0</v>
      </c>
      <c r="DH52" s="954">
        <v>0</v>
      </c>
      <c r="DI52" s="954">
        <v>0</v>
      </c>
      <c r="DJ52" s="954">
        <v>0</v>
      </c>
      <c r="DK52" s="954">
        <v>0</v>
      </c>
      <c r="DL52" s="954">
        <v>0</v>
      </c>
      <c r="DM52" s="954">
        <v>0</v>
      </c>
      <c r="DN52" s="954">
        <v>0</v>
      </c>
      <c r="DO52" s="954">
        <v>0</v>
      </c>
      <c r="DP52" s="954">
        <v>0</v>
      </c>
      <c r="DQ52" s="954">
        <v>0</v>
      </c>
      <c r="DR52" s="954">
        <v>0</v>
      </c>
      <c r="DS52" s="954">
        <v>0</v>
      </c>
      <c r="DT52" s="954">
        <v>0</v>
      </c>
      <c r="DU52" s="954">
        <v>0</v>
      </c>
      <c r="DV52" s="954">
        <v>0</v>
      </c>
      <c r="DW52" s="955">
        <v>0</v>
      </c>
      <c r="DX52" s="934"/>
    </row>
    <row r="53" spans="2:128" x14ac:dyDescent="0.2">
      <c r="B53" s="965"/>
      <c r="C53" s="966"/>
      <c r="D53" s="885"/>
      <c r="E53" s="920"/>
      <c r="F53" s="885"/>
      <c r="G53" s="885"/>
      <c r="H53" s="885"/>
      <c r="I53" s="885"/>
      <c r="J53" s="885"/>
      <c r="K53" s="885"/>
      <c r="L53" s="885"/>
      <c r="M53" s="885"/>
      <c r="N53" s="885"/>
      <c r="O53" s="885"/>
      <c r="P53" s="885"/>
      <c r="Q53" s="885"/>
      <c r="R53" s="964"/>
      <c r="S53" s="885"/>
      <c r="T53" s="885"/>
      <c r="U53" s="699" t="s">
        <v>498</v>
      </c>
      <c r="V53" s="697" t="s">
        <v>123</v>
      </c>
      <c r="W53" s="701" t="s">
        <v>493</v>
      </c>
      <c r="X53" s="689">
        <f>'[2]Social &amp; Env'!L58</f>
        <v>0</v>
      </c>
      <c r="Y53" s="689">
        <f>'[2]Social &amp; Env'!M58</f>
        <v>0</v>
      </c>
      <c r="Z53" s="689">
        <f>'[2]Social &amp; Env'!N58</f>
        <v>520.18727887333546</v>
      </c>
      <c r="AA53" s="689">
        <f>'[2]Social &amp; Env'!O58</f>
        <v>520.18727887333546</v>
      </c>
      <c r="AB53" s="689">
        <f>'[2]Social &amp; Env'!P58</f>
        <v>0</v>
      </c>
      <c r="AC53" s="689">
        <f>'[2]Social &amp; Env'!Q58</f>
        <v>0</v>
      </c>
      <c r="AD53" s="689">
        <f>'[2]Social &amp; Env'!R58</f>
        <v>0</v>
      </c>
      <c r="AE53" s="689">
        <f>'[2]Social &amp; Env'!S58</f>
        <v>0</v>
      </c>
      <c r="AF53" s="689">
        <f>'[2]Social &amp; Env'!T58</f>
        <v>0</v>
      </c>
      <c r="AG53" s="689">
        <f>'[2]Social &amp; Env'!U58</f>
        <v>0</v>
      </c>
      <c r="AH53" s="689">
        <f>'[2]Social &amp; Env'!V58</f>
        <v>0</v>
      </c>
      <c r="AI53" s="689">
        <f>'[2]Social &amp; Env'!W58</f>
        <v>0</v>
      </c>
      <c r="AJ53" s="689">
        <f>'[2]Social &amp; Env'!X58</f>
        <v>0</v>
      </c>
      <c r="AK53" s="689">
        <f>'[2]Social &amp; Env'!Y58</f>
        <v>0</v>
      </c>
      <c r="AL53" s="689">
        <f>'[2]Social &amp; Env'!Z58</f>
        <v>0</v>
      </c>
      <c r="AM53" s="689">
        <f>'[2]Social &amp; Env'!AA58</f>
        <v>0</v>
      </c>
      <c r="AN53" s="689">
        <f>'[2]Social &amp; Env'!AB58</f>
        <v>0</v>
      </c>
      <c r="AO53" s="689">
        <f>'[2]Social &amp; Env'!AC58</f>
        <v>0</v>
      </c>
      <c r="AP53" s="689">
        <f>'[2]Social &amp; Env'!AD58</f>
        <v>0</v>
      </c>
      <c r="AQ53" s="689">
        <f>'[2]Social &amp; Env'!AE58</f>
        <v>0</v>
      </c>
      <c r="AR53" s="689">
        <f>'[2]Social &amp; Env'!AF58</f>
        <v>0</v>
      </c>
      <c r="AS53" s="689">
        <f>'[2]Social &amp; Env'!AG58</f>
        <v>0</v>
      </c>
      <c r="AT53" s="689">
        <f>'[2]Social &amp; Env'!AH58</f>
        <v>0</v>
      </c>
      <c r="AU53" s="689">
        <f>'[2]Social &amp; Env'!AI58</f>
        <v>0</v>
      </c>
      <c r="AV53" s="689">
        <f>'[2]Social &amp; Env'!AJ58</f>
        <v>0</v>
      </c>
      <c r="AW53" s="689">
        <f>'[2]Social &amp; Env'!AK58</f>
        <v>0</v>
      </c>
      <c r="AX53" s="689">
        <f>'[2]Social &amp; Env'!AL58</f>
        <v>0</v>
      </c>
      <c r="AY53" s="689">
        <f>'[2]Social &amp; Env'!AM58</f>
        <v>0</v>
      </c>
      <c r="AZ53" s="689">
        <f>'[2]Social &amp; Env'!AN58</f>
        <v>0</v>
      </c>
      <c r="BA53" s="689">
        <f>'[2]Social &amp; Env'!AO58</f>
        <v>0</v>
      </c>
      <c r="BB53" s="689">
        <f>'[2]Social &amp; Env'!AP58</f>
        <v>0</v>
      </c>
      <c r="BC53" s="689">
        <f>'[2]Social &amp; Env'!AQ58</f>
        <v>0</v>
      </c>
      <c r="BD53" s="689">
        <f>'[2]Social &amp; Env'!AR58</f>
        <v>0</v>
      </c>
      <c r="BE53" s="689">
        <f>'[2]Social &amp; Env'!AS58</f>
        <v>0</v>
      </c>
      <c r="BF53" s="689">
        <f>'[2]Social &amp; Env'!AT58</f>
        <v>0</v>
      </c>
      <c r="BG53" s="689">
        <f>'[2]Social &amp; Env'!AU58</f>
        <v>0</v>
      </c>
      <c r="BH53" s="689">
        <f>'[2]Social &amp; Env'!AV58</f>
        <v>0</v>
      </c>
      <c r="BI53" s="689">
        <f>'[2]Social &amp; Env'!AW58</f>
        <v>0</v>
      </c>
      <c r="BJ53" s="689">
        <f>'[2]Social &amp; Env'!AX58</f>
        <v>0</v>
      </c>
      <c r="BK53" s="689">
        <f>'[2]Social &amp; Env'!AY58</f>
        <v>0</v>
      </c>
      <c r="BL53" s="689">
        <f>'[2]Social &amp; Env'!AZ58</f>
        <v>0</v>
      </c>
      <c r="BM53" s="689">
        <f>'[2]Social &amp; Env'!BA58</f>
        <v>0</v>
      </c>
      <c r="BN53" s="689">
        <f>'[2]Social &amp; Env'!BB58</f>
        <v>0</v>
      </c>
      <c r="BO53" s="689">
        <f>'[2]Social &amp; Env'!BC58</f>
        <v>0</v>
      </c>
      <c r="BP53" s="689">
        <f>'[2]Social &amp; Env'!BD58</f>
        <v>0</v>
      </c>
      <c r="BQ53" s="689">
        <f>'[2]Social &amp; Env'!BE58</f>
        <v>0</v>
      </c>
      <c r="BR53" s="689">
        <f>'[2]Social &amp; Env'!BF58</f>
        <v>0</v>
      </c>
      <c r="BS53" s="689">
        <f>'[2]Social &amp; Env'!BG58</f>
        <v>0</v>
      </c>
      <c r="BT53" s="689">
        <f>'[2]Social &amp; Env'!BH58</f>
        <v>0</v>
      </c>
      <c r="BU53" s="689">
        <f>'[2]Social &amp; Env'!BI58</f>
        <v>0</v>
      </c>
      <c r="BV53" s="689">
        <f>'[2]Social &amp; Env'!BJ58</f>
        <v>0</v>
      </c>
      <c r="BW53" s="689">
        <f>'[2]Social &amp; Env'!BK58</f>
        <v>0</v>
      </c>
      <c r="BX53" s="689">
        <f>'[2]Social &amp; Env'!BL58</f>
        <v>0</v>
      </c>
      <c r="BY53" s="689">
        <f>'[2]Social &amp; Env'!BM58</f>
        <v>0</v>
      </c>
      <c r="BZ53" s="689">
        <f>'[2]Social &amp; Env'!BN58</f>
        <v>0</v>
      </c>
      <c r="CA53" s="689">
        <f>'[2]Social &amp; Env'!BO58</f>
        <v>0</v>
      </c>
      <c r="CB53" s="689">
        <f>'[2]Social &amp; Env'!BP58</f>
        <v>0</v>
      </c>
      <c r="CC53" s="689">
        <f>'[2]Social &amp; Env'!BQ58</f>
        <v>0</v>
      </c>
      <c r="CD53" s="689">
        <f>'[2]Social &amp; Env'!BR58</f>
        <v>0</v>
      </c>
      <c r="CE53" s="689">
        <f>'[2]Social &amp; Env'!BS58</f>
        <v>0</v>
      </c>
      <c r="CF53" s="689">
        <f>'[2]Social &amp; Env'!BT58</f>
        <v>0</v>
      </c>
      <c r="CG53" s="689">
        <f>'[2]Social &amp; Env'!BU58</f>
        <v>0</v>
      </c>
      <c r="CH53" s="689">
        <f>'[2]Social &amp; Env'!BV58</f>
        <v>0</v>
      </c>
      <c r="CI53" s="689">
        <f>'[2]Social &amp; Env'!BW58</f>
        <v>0</v>
      </c>
      <c r="CJ53" s="689">
        <f>'[2]Social &amp; Env'!BX58</f>
        <v>0</v>
      </c>
      <c r="CK53" s="689">
        <f>'[2]Social &amp; Env'!BY58</f>
        <v>0</v>
      </c>
      <c r="CL53" s="689">
        <f>'[2]Social &amp; Env'!BZ58</f>
        <v>0</v>
      </c>
      <c r="CM53" s="689">
        <f>'[2]Social &amp; Env'!CA58</f>
        <v>0</v>
      </c>
      <c r="CN53" s="689">
        <f>'[2]Social &amp; Env'!CB58</f>
        <v>0</v>
      </c>
      <c r="CO53" s="689">
        <f>'[2]Social &amp; Env'!CC58</f>
        <v>0</v>
      </c>
      <c r="CP53" s="689">
        <f>'[2]Social &amp; Env'!CD58</f>
        <v>0</v>
      </c>
      <c r="CQ53" s="689">
        <f>'[2]Social &amp; Env'!CE58</f>
        <v>0</v>
      </c>
      <c r="CR53" s="689">
        <f>'[2]Social &amp; Env'!CF58</f>
        <v>0</v>
      </c>
      <c r="CS53" s="689">
        <f>'[2]Social &amp; Env'!CG58</f>
        <v>0</v>
      </c>
      <c r="CT53" s="689">
        <f>'[2]Social &amp; Env'!CH58</f>
        <v>0</v>
      </c>
      <c r="CU53" s="689">
        <f>'[2]Social &amp; Env'!CI58</f>
        <v>0</v>
      </c>
      <c r="CV53" s="689">
        <f>'[2]Social &amp; Env'!CJ58</f>
        <v>0</v>
      </c>
      <c r="CW53" s="689">
        <f>'[2]Social &amp; Env'!CK58</f>
        <v>0</v>
      </c>
      <c r="CX53" s="689">
        <f>'[2]Social &amp; Env'!CL58</f>
        <v>0</v>
      </c>
      <c r="CY53" s="689">
        <f>'[2]Social &amp; Env'!CM58</f>
        <v>0</v>
      </c>
      <c r="CZ53" s="953">
        <v>0</v>
      </c>
      <c r="DA53" s="954">
        <v>0</v>
      </c>
      <c r="DB53" s="954">
        <v>0</v>
      </c>
      <c r="DC53" s="954">
        <v>0</v>
      </c>
      <c r="DD53" s="954">
        <v>0</v>
      </c>
      <c r="DE53" s="954">
        <v>0</v>
      </c>
      <c r="DF53" s="954">
        <v>0</v>
      </c>
      <c r="DG53" s="954">
        <v>0</v>
      </c>
      <c r="DH53" s="954">
        <v>0</v>
      </c>
      <c r="DI53" s="954">
        <v>0</v>
      </c>
      <c r="DJ53" s="954">
        <v>0</v>
      </c>
      <c r="DK53" s="954">
        <v>0</v>
      </c>
      <c r="DL53" s="954">
        <v>0</v>
      </c>
      <c r="DM53" s="954">
        <v>0</v>
      </c>
      <c r="DN53" s="954">
        <v>0</v>
      </c>
      <c r="DO53" s="954">
        <v>0</v>
      </c>
      <c r="DP53" s="954">
        <v>0</v>
      </c>
      <c r="DQ53" s="954">
        <v>0</v>
      </c>
      <c r="DR53" s="954">
        <v>0</v>
      </c>
      <c r="DS53" s="954">
        <v>0</v>
      </c>
      <c r="DT53" s="954">
        <v>0</v>
      </c>
      <c r="DU53" s="954">
        <v>0</v>
      </c>
      <c r="DV53" s="954">
        <v>0</v>
      </c>
      <c r="DW53" s="955">
        <v>0</v>
      </c>
      <c r="DX53" s="934"/>
    </row>
    <row r="54" spans="2:128" x14ac:dyDescent="0.2">
      <c r="B54" s="967"/>
      <c r="C54" s="966"/>
      <c r="D54" s="885"/>
      <c r="E54" s="920"/>
      <c r="F54" s="885"/>
      <c r="G54" s="885"/>
      <c r="H54" s="885"/>
      <c r="I54" s="885"/>
      <c r="J54" s="885"/>
      <c r="K54" s="885"/>
      <c r="L54" s="885"/>
      <c r="M54" s="885"/>
      <c r="N54" s="885"/>
      <c r="O54" s="885"/>
      <c r="P54" s="885"/>
      <c r="Q54" s="885"/>
      <c r="R54" s="964"/>
      <c r="S54" s="885"/>
      <c r="T54" s="885"/>
      <c r="U54" s="699" t="s">
        <v>499</v>
      </c>
      <c r="V54" s="697" t="s">
        <v>123</v>
      </c>
      <c r="W54" s="701" t="s">
        <v>493</v>
      </c>
      <c r="X54" s="689">
        <f>'[2]Social &amp; Env'!L59</f>
        <v>0</v>
      </c>
      <c r="Y54" s="689">
        <f>'[2]Social &amp; Env'!M59</f>
        <v>0</v>
      </c>
      <c r="Z54" s="689">
        <f>'[2]Social &amp; Env'!N59</f>
        <v>0</v>
      </c>
      <c r="AA54" s="689">
        <f>'[2]Social &amp; Env'!O59</f>
        <v>0</v>
      </c>
      <c r="AB54" s="689">
        <f>'[2]Social &amp; Env'!P59</f>
        <v>39.010932188958158</v>
      </c>
      <c r="AC54" s="689">
        <f>'[2]Social &amp; Env'!Q59</f>
        <v>39.010932188958158</v>
      </c>
      <c r="AD54" s="689">
        <f>'[2]Social &amp; Env'!R59</f>
        <v>39.010932188958158</v>
      </c>
      <c r="AE54" s="689">
        <f>'[2]Social &amp; Env'!S59</f>
        <v>39.010932188958158</v>
      </c>
      <c r="AF54" s="689">
        <f>'[2]Social &amp; Env'!T59</f>
        <v>39.010932188958158</v>
      </c>
      <c r="AG54" s="689">
        <f>'[2]Social &amp; Env'!U59</f>
        <v>39.010932188958158</v>
      </c>
      <c r="AH54" s="689">
        <f>'[2]Social &amp; Env'!V59</f>
        <v>39.010932188958158</v>
      </c>
      <c r="AI54" s="689">
        <f>'[2]Social &amp; Env'!W59</f>
        <v>39.010932188958158</v>
      </c>
      <c r="AJ54" s="689">
        <f>'[2]Social &amp; Env'!X59</f>
        <v>39.010932188958158</v>
      </c>
      <c r="AK54" s="689">
        <f>'[2]Social &amp; Env'!Y59</f>
        <v>39.010932188958158</v>
      </c>
      <c r="AL54" s="689">
        <f>'[2]Social &amp; Env'!Z59</f>
        <v>39.010932188958158</v>
      </c>
      <c r="AM54" s="689">
        <f>'[2]Social &amp; Env'!AA59</f>
        <v>39.010932188958158</v>
      </c>
      <c r="AN54" s="689">
        <f>'[2]Social &amp; Env'!AB59</f>
        <v>39.010932188958158</v>
      </c>
      <c r="AO54" s="689">
        <f>'[2]Social &amp; Env'!AC59</f>
        <v>39.010932188958158</v>
      </c>
      <c r="AP54" s="689">
        <f>'[2]Social &amp; Env'!AD59</f>
        <v>39.010932188958158</v>
      </c>
      <c r="AQ54" s="689">
        <f>'[2]Social &amp; Env'!AE59</f>
        <v>39.010932188958158</v>
      </c>
      <c r="AR54" s="689">
        <f>'[2]Social &amp; Env'!AF59</f>
        <v>39.010932188958158</v>
      </c>
      <c r="AS54" s="689">
        <f>'[2]Social &amp; Env'!AG59</f>
        <v>39.010932188958158</v>
      </c>
      <c r="AT54" s="689">
        <f>'[2]Social &amp; Env'!AH59</f>
        <v>39.010932188958158</v>
      </c>
      <c r="AU54" s="689">
        <f>'[2]Social &amp; Env'!AI59</f>
        <v>39.010932188958158</v>
      </c>
      <c r="AV54" s="689">
        <f>'[2]Social &amp; Env'!AJ59</f>
        <v>39.010932188958158</v>
      </c>
      <c r="AW54" s="689">
        <f>'[2]Social &amp; Env'!AK59</f>
        <v>39.010932188958158</v>
      </c>
      <c r="AX54" s="689">
        <f>'[2]Social &amp; Env'!AL59</f>
        <v>39.010932188958158</v>
      </c>
      <c r="AY54" s="689">
        <f>'[2]Social &amp; Env'!AM59</f>
        <v>39.010932188958158</v>
      </c>
      <c r="AZ54" s="689">
        <f>'[2]Social &amp; Env'!AN59</f>
        <v>39.010932188958158</v>
      </c>
      <c r="BA54" s="689">
        <f>'[2]Social &amp; Env'!AO59</f>
        <v>39.010932188958158</v>
      </c>
      <c r="BB54" s="689">
        <f>'[2]Social &amp; Env'!AP59</f>
        <v>39.010932188958158</v>
      </c>
      <c r="BC54" s="689">
        <f>'[2]Social &amp; Env'!AQ59</f>
        <v>39.010932188958158</v>
      </c>
      <c r="BD54" s="689">
        <f>'[2]Social &amp; Env'!AR59</f>
        <v>39.010932188958158</v>
      </c>
      <c r="BE54" s="689">
        <f>'[2]Social &amp; Env'!AS59</f>
        <v>39.010932188958158</v>
      </c>
      <c r="BF54" s="689">
        <f>'[2]Social &amp; Env'!AT59</f>
        <v>39.010932188958158</v>
      </c>
      <c r="BG54" s="689">
        <f>'[2]Social &amp; Env'!AU59</f>
        <v>39.010932188958158</v>
      </c>
      <c r="BH54" s="689">
        <f>'[2]Social &amp; Env'!AV59</f>
        <v>39.010932188958158</v>
      </c>
      <c r="BI54" s="689">
        <f>'[2]Social &amp; Env'!AW59</f>
        <v>39.010932188958158</v>
      </c>
      <c r="BJ54" s="689">
        <f>'[2]Social &amp; Env'!AX59</f>
        <v>39.010932188958158</v>
      </c>
      <c r="BK54" s="689">
        <f>'[2]Social &amp; Env'!AY59</f>
        <v>39.010932188958158</v>
      </c>
      <c r="BL54" s="689">
        <f>'[2]Social &amp; Env'!AZ59</f>
        <v>39.010932188958158</v>
      </c>
      <c r="BM54" s="689">
        <f>'[2]Social &amp; Env'!BA59</f>
        <v>39.010932188958158</v>
      </c>
      <c r="BN54" s="689">
        <f>'[2]Social &amp; Env'!BB59</f>
        <v>39.010932188958158</v>
      </c>
      <c r="BO54" s="689">
        <f>'[2]Social &amp; Env'!BC59</f>
        <v>39.010932188958158</v>
      </c>
      <c r="BP54" s="689">
        <f>'[2]Social &amp; Env'!BD59</f>
        <v>39.010932188958158</v>
      </c>
      <c r="BQ54" s="689">
        <f>'[2]Social &amp; Env'!BE59</f>
        <v>39.010932188958158</v>
      </c>
      <c r="BR54" s="689">
        <f>'[2]Social &amp; Env'!BF59</f>
        <v>39.010932188958158</v>
      </c>
      <c r="BS54" s="689">
        <f>'[2]Social &amp; Env'!BG59</f>
        <v>39.010932188958158</v>
      </c>
      <c r="BT54" s="689">
        <f>'[2]Social &amp; Env'!BH59</f>
        <v>39.010932188958158</v>
      </c>
      <c r="BU54" s="689">
        <f>'[2]Social &amp; Env'!BI59</f>
        <v>39.010932188958158</v>
      </c>
      <c r="BV54" s="689">
        <f>'[2]Social &amp; Env'!BJ59</f>
        <v>39.010932188958158</v>
      </c>
      <c r="BW54" s="689">
        <f>'[2]Social &amp; Env'!BK59</f>
        <v>39.010932188958158</v>
      </c>
      <c r="BX54" s="689">
        <f>'[2]Social &amp; Env'!BL59</f>
        <v>39.010932188958158</v>
      </c>
      <c r="BY54" s="689">
        <f>'[2]Social &amp; Env'!BM59</f>
        <v>39.010932188958158</v>
      </c>
      <c r="BZ54" s="689">
        <f>'[2]Social &amp; Env'!BN59</f>
        <v>39.010932188958158</v>
      </c>
      <c r="CA54" s="689">
        <f>'[2]Social &amp; Env'!BO59</f>
        <v>39.010932188958158</v>
      </c>
      <c r="CB54" s="689">
        <f>'[2]Social &amp; Env'!BP59</f>
        <v>39.010932188958158</v>
      </c>
      <c r="CC54" s="689">
        <f>'[2]Social &amp; Env'!BQ59</f>
        <v>39.010932188958158</v>
      </c>
      <c r="CD54" s="689">
        <f>'[2]Social &amp; Env'!BR59</f>
        <v>39.010932188958158</v>
      </c>
      <c r="CE54" s="689">
        <f>'[2]Social &amp; Env'!BS59</f>
        <v>39.010932188958158</v>
      </c>
      <c r="CF54" s="689">
        <f>'[2]Social &amp; Env'!BT59</f>
        <v>39.010932188958158</v>
      </c>
      <c r="CG54" s="689">
        <f>'[2]Social &amp; Env'!BU59</f>
        <v>39.010932188958158</v>
      </c>
      <c r="CH54" s="689">
        <f>'[2]Social &amp; Env'!BV59</f>
        <v>39.010932188958158</v>
      </c>
      <c r="CI54" s="689">
        <f>'[2]Social &amp; Env'!BW59</f>
        <v>39.010932188958158</v>
      </c>
      <c r="CJ54" s="689">
        <f>'[2]Social &amp; Env'!BX59</f>
        <v>39.010932188958158</v>
      </c>
      <c r="CK54" s="689">
        <f>'[2]Social &amp; Env'!BY59</f>
        <v>39.010932188958158</v>
      </c>
      <c r="CL54" s="689">
        <f>'[2]Social &amp; Env'!BZ59</f>
        <v>39.010932188958158</v>
      </c>
      <c r="CM54" s="689">
        <f>'[2]Social &amp; Env'!CA59</f>
        <v>39.010932188958158</v>
      </c>
      <c r="CN54" s="689">
        <f>'[2]Social &amp; Env'!CB59</f>
        <v>39.010932188958158</v>
      </c>
      <c r="CO54" s="689">
        <f>'[2]Social &amp; Env'!CC59</f>
        <v>39.010932188958158</v>
      </c>
      <c r="CP54" s="689">
        <f>'[2]Social &amp; Env'!CD59</f>
        <v>39.010932188958158</v>
      </c>
      <c r="CQ54" s="689">
        <f>'[2]Social &amp; Env'!CE59</f>
        <v>39.010932188958158</v>
      </c>
      <c r="CR54" s="689">
        <f>'[2]Social &amp; Env'!CF59</f>
        <v>39.010932188958158</v>
      </c>
      <c r="CS54" s="689">
        <f>'[2]Social &amp; Env'!CG59</f>
        <v>39.010932188958158</v>
      </c>
      <c r="CT54" s="689">
        <f>'[2]Social &amp; Env'!CH59</f>
        <v>39.010932188958158</v>
      </c>
      <c r="CU54" s="689">
        <f>'[2]Social &amp; Env'!CI59</f>
        <v>39.010932188958158</v>
      </c>
      <c r="CV54" s="689">
        <f>'[2]Social &amp; Env'!CJ59</f>
        <v>39.010932188958158</v>
      </c>
      <c r="CW54" s="689">
        <f>'[2]Social &amp; Env'!CK59</f>
        <v>39.010932188958158</v>
      </c>
      <c r="CX54" s="689">
        <f>'[2]Social &amp; Env'!CL59</f>
        <v>39.010932188958158</v>
      </c>
      <c r="CY54" s="689">
        <f>'[2]Social &amp; Env'!CM59</f>
        <v>39.010932188958158</v>
      </c>
      <c r="CZ54" s="953">
        <v>0</v>
      </c>
      <c r="DA54" s="954">
        <v>0</v>
      </c>
      <c r="DB54" s="954">
        <v>0</v>
      </c>
      <c r="DC54" s="954">
        <v>0</v>
      </c>
      <c r="DD54" s="954">
        <v>0</v>
      </c>
      <c r="DE54" s="954">
        <v>0</v>
      </c>
      <c r="DF54" s="954">
        <v>0</v>
      </c>
      <c r="DG54" s="954">
        <v>0</v>
      </c>
      <c r="DH54" s="954">
        <v>0</v>
      </c>
      <c r="DI54" s="954">
        <v>0</v>
      </c>
      <c r="DJ54" s="954">
        <v>0</v>
      </c>
      <c r="DK54" s="954">
        <v>0</v>
      </c>
      <c r="DL54" s="954">
        <v>0</v>
      </c>
      <c r="DM54" s="954">
        <v>0</v>
      </c>
      <c r="DN54" s="954">
        <v>0</v>
      </c>
      <c r="DO54" s="954">
        <v>0</v>
      </c>
      <c r="DP54" s="954">
        <v>0</v>
      </c>
      <c r="DQ54" s="954">
        <v>0</v>
      </c>
      <c r="DR54" s="954">
        <v>0</v>
      </c>
      <c r="DS54" s="954">
        <v>0</v>
      </c>
      <c r="DT54" s="954">
        <v>0</v>
      </c>
      <c r="DU54" s="954">
        <v>0</v>
      </c>
      <c r="DV54" s="954">
        <v>0</v>
      </c>
      <c r="DW54" s="955">
        <v>0</v>
      </c>
      <c r="DX54" s="934"/>
    </row>
    <row r="55" spans="2:128" x14ac:dyDescent="0.2">
      <c r="B55" s="967"/>
      <c r="C55" s="966"/>
      <c r="D55" s="885"/>
      <c r="E55" s="920"/>
      <c r="F55" s="885"/>
      <c r="G55" s="885"/>
      <c r="H55" s="885"/>
      <c r="I55" s="885"/>
      <c r="J55" s="885"/>
      <c r="K55" s="885"/>
      <c r="L55" s="885"/>
      <c r="M55" s="885"/>
      <c r="N55" s="885"/>
      <c r="O55" s="885"/>
      <c r="P55" s="885"/>
      <c r="Q55" s="885"/>
      <c r="R55" s="964"/>
      <c r="S55" s="885"/>
      <c r="T55" s="885"/>
      <c r="U55" s="699" t="s">
        <v>500</v>
      </c>
      <c r="V55" s="697" t="s">
        <v>123</v>
      </c>
      <c r="W55" s="701" t="s">
        <v>493</v>
      </c>
      <c r="X55" s="700"/>
      <c r="Y55" s="700">
        <f>[2]carbon!J57</f>
        <v>0</v>
      </c>
      <c r="Z55" s="700">
        <f>[2]carbon!K57</f>
        <v>0</v>
      </c>
      <c r="AA55" s="700">
        <f>[2]carbon!L57</f>
        <v>856.17899285405508</v>
      </c>
      <c r="AB55" s="700">
        <f>[2]carbon!M57</f>
        <v>869.98833144847549</v>
      </c>
      <c r="AC55" s="700">
        <f>[2]carbon!N57</f>
        <v>0</v>
      </c>
      <c r="AD55" s="700">
        <f>[2]carbon!O57</f>
        <v>0</v>
      </c>
      <c r="AE55" s="700">
        <f>[2]carbon!P57</f>
        <v>0</v>
      </c>
      <c r="AF55" s="700">
        <f>[2]carbon!Q57</f>
        <v>0</v>
      </c>
      <c r="AG55" s="700">
        <f>[2]carbon!R57</f>
        <v>0</v>
      </c>
      <c r="AH55" s="700">
        <f>[2]carbon!S57</f>
        <v>0</v>
      </c>
      <c r="AI55" s="700">
        <f>[2]carbon!T57</f>
        <v>0</v>
      </c>
      <c r="AJ55" s="700">
        <f>[2]carbon!U57</f>
        <v>0</v>
      </c>
      <c r="AK55" s="700">
        <f>[2]carbon!V57</f>
        <v>0</v>
      </c>
      <c r="AL55" s="700">
        <f>[2]carbon!W57</f>
        <v>0</v>
      </c>
      <c r="AM55" s="700">
        <f>[2]carbon!X57</f>
        <v>0</v>
      </c>
      <c r="AN55" s="700">
        <f>[2]carbon!Y57</f>
        <v>0</v>
      </c>
      <c r="AO55" s="700">
        <f>[2]carbon!Z57</f>
        <v>0</v>
      </c>
      <c r="AP55" s="700">
        <f>[2]carbon!AA57</f>
        <v>0</v>
      </c>
      <c r="AQ55" s="700">
        <f>[2]carbon!AB57</f>
        <v>0</v>
      </c>
      <c r="AR55" s="700">
        <f>[2]carbon!AC57</f>
        <v>0</v>
      </c>
      <c r="AS55" s="700">
        <f>[2]carbon!AD57</f>
        <v>0</v>
      </c>
      <c r="AT55" s="700">
        <f>[2]carbon!AE57</f>
        <v>0</v>
      </c>
      <c r="AU55" s="700">
        <f>[2]carbon!AF57</f>
        <v>0</v>
      </c>
      <c r="AV55" s="700">
        <f>[2]carbon!AG57</f>
        <v>0</v>
      </c>
      <c r="AW55" s="700">
        <f>[2]carbon!AH57</f>
        <v>0</v>
      </c>
      <c r="AX55" s="700">
        <f>[2]carbon!AI57</f>
        <v>0</v>
      </c>
      <c r="AY55" s="700">
        <f>[2]carbon!AJ57</f>
        <v>0</v>
      </c>
      <c r="AZ55" s="700">
        <f>[2]carbon!AK57</f>
        <v>0</v>
      </c>
      <c r="BA55" s="700">
        <f>[2]carbon!AL57</f>
        <v>0</v>
      </c>
      <c r="BB55" s="700">
        <f>[2]carbon!AM57</f>
        <v>0</v>
      </c>
      <c r="BC55" s="700">
        <f>[2]carbon!AN57</f>
        <v>0</v>
      </c>
      <c r="BD55" s="700">
        <f>[2]carbon!AO57</f>
        <v>0</v>
      </c>
      <c r="BE55" s="700">
        <f>[2]carbon!AP57</f>
        <v>0</v>
      </c>
      <c r="BF55" s="700">
        <f>[2]carbon!AQ57</f>
        <v>0</v>
      </c>
      <c r="BG55" s="700">
        <f>[2]carbon!AR57</f>
        <v>0</v>
      </c>
      <c r="BH55" s="700">
        <f>[2]carbon!AS57</f>
        <v>0</v>
      </c>
      <c r="BI55" s="700">
        <f>[2]carbon!AT57</f>
        <v>0</v>
      </c>
      <c r="BJ55" s="700">
        <f>[2]carbon!AU57</f>
        <v>0</v>
      </c>
      <c r="BK55" s="700">
        <f>[2]carbon!AV57</f>
        <v>0</v>
      </c>
      <c r="BL55" s="700">
        <f>[2]carbon!AW57</f>
        <v>0</v>
      </c>
      <c r="BM55" s="700">
        <f>[2]carbon!AX57</f>
        <v>0</v>
      </c>
      <c r="BN55" s="700">
        <f>[2]carbon!AY57</f>
        <v>0</v>
      </c>
      <c r="BO55" s="700">
        <f>[2]carbon!AZ57</f>
        <v>0</v>
      </c>
      <c r="BP55" s="700">
        <f>[2]carbon!BA57</f>
        <v>0</v>
      </c>
      <c r="BQ55" s="700">
        <f>[2]carbon!BB57</f>
        <v>0</v>
      </c>
      <c r="BR55" s="700">
        <f>[2]carbon!BC57</f>
        <v>0</v>
      </c>
      <c r="BS55" s="700">
        <f>[2]carbon!BD57</f>
        <v>0</v>
      </c>
      <c r="BT55" s="700">
        <f>[2]carbon!BE57</f>
        <v>0</v>
      </c>
      <c r="BU55" s="700">
        <f>[2]carbon!BF57</f>
        <v>0</v>
      </c>
      <c r="BV55" s="700">
        <f>[2]carbon!BG57</f>
        <v>0</v>
      </c>
      <c r="BW55" s="700">
        <f>[2]carbon!BH57</f>
        <v>0</v>
      </c>
      <c r="BX55" s="700">
        <f>[2]carbon!BI57</f>
        <v>0</v>
      </c>
      <c r="BY55" s="700">
        <f>[2]carbon!BJ57</f>
        <v>0</v>
      </c>
      <c r="BZ55" s="700">
        <f>[2]carbon!BK57</f>
        <v>0</v>
      </c>
      <c r="CA55" s="700">
        <f>[2]carbon!BL57</f>
        <v>0</v>
      </c>
      <c r="CB55" s="700">
        <f>[2]carbon!BM57</f>
        <v>0</v>
      </c>
      <c r="CC55" s="700">
        <f>[2]carbon!BN57</f>
        <v>0</v>
      </c>
      <c r="CD55" s="700">
        <f>[2]carbon!BO57</f>
        <v>0</v>
      </c>
      <c r="CE55" s="700">
        <f>[2]carbon!BP57</f>
        <v>0</v>
      </c>
      <c r="CF55" s="700">
        <f>[2]carbon!BQ57</f>
        <v>0</v>
      </c>
      <c r="CG55" s="700">
        <f>[2]carbon!BR57</f>
        <v>0</v>
      </c>
      <c r="CH55" s="700">
        <f>[2]carbon!BS57</f>
        <v>0</v>
      </c>
      <c r="CI55" s="700">
        <f>[2]carbon!BT57</f>
        <v>0</v>
      </c>
      <c r="CJ55" s="700">
        <f>[2]carbon!BU57</f>
        <v>0</v>
      </c>
      <c r="CK55" s="700">
        <f>[2]carbon!BV57</f>
        <v>0</v>
      </c>
      <c r="CL55" s="700">
        <f>[2]carbon!BW57</f>
        <v>0</v>
      </c>
      <c r="CM55" s="700">
        <f>[2]carbon!BX57</f>
        <v>0</v>
      </c>
      <c r="CN55" s="700">
        <f>[2]carbon!BY57</f>
        <v>0</v>
      </c>
      <c r="CO55" s="700">
        <f>[2]carbon!BZ57</f>
        <v>0</v>
      </c>
      <c r="CP55" s="700">
        <f>[2]carbon!CA57</f>
        <v>0</v>
      </c>
      <c r="CQ55" s="700">
        <f>[2]carbon!CB57</f>
        <v>0</v>
      </c>
      <c r="CR55" s="700">
        <f>[2]carbon!CC57</f>
        <v>0</v>
      </c>
      <c r="CS55" s="700">
        <f>[2]carbon!CD57</f>
        <v>0</v>
      </c>
      <c r="CT55" s="700">
        <f>[2]carbon!CE57</f>
        <v>0</v>
      </c>
      <c r="CU55" s="700">
        <f>[2]carbon!CF57</f>
        <v>0</v>
      </c>
      <c r="CV55" s="700">
        <f>[2]carbon!CG57</f>
        <v>0</v>
      </c>
      <c r="CW55" s="700">
        <f>[2]carbon!CH57</f>
        <v>0</v>
      </c>
      <c r="CX55" s="700">
        <f>[2]carbon!CI57</f>
        <v>0</v>
      </c>
      <c r="CY55" s="700">
        <f>[2]carbon!CJ57</f>
        <v>0</v>
      </c>
      <c r="CZ55" s="953">
        <v>0</v>
      </c>
      <c r="DA55" s="954">
        <v>0</v>
      </c>
      <c r="DB55" s="954">
        <v>0</v>
      </c>
      <c r="DC55" s="954">
        <v>0</v>
      </c>
      <c r="DD55" s="954">
        <v>0</v>
      </c>
      <c r="DE55" s="954">
        <v>0</v>
      </c>
      <c r="DF55" s="954">
        <v>0</v>
      </c>
      <c r="DG55" s="954">
        <v>0</v>
      </c>
      <c r="DH55" s="954">
        <v>0</v>
      </c>
      <c r="DI55" s="954">
        <v>0</v>
      </c>
      <c r="DJ55" s="954">
        <v>0</v>
      </c>
      <c r="DK55" s="954">
        <v>0</v>
      </c>
      <c r="DL55" s="954">
        <v>0</v>
      </c>
      <c r="DM55" s="954">
        <v>0</v>
      </c>
      <c r="DN55" s="954">
        <v>0</v>
      </c>
      <c r="DO55" s="954">
        <v>0</v>
      </c>
      <c r="DP55" s="954">
        <v>0</v>
      </c>
      <c r="DQ55" s="954">
        <v>0</v>
      </c>
      <c r="DR55" s="954">
        <v>0</v>
      </c>
      <c r="DS55" s="954">
        <v>0</v>
      </c>
      <c r="DT55" s="954">
        <v>0</v>
      </c>
      <c r="DU55" s="954">
        <v>0</v>
      </c>
      <c r="DV55" s="954">
        <v>0</v>
      </c>
      <c r="DW55" s="955">
        <v>0</v>
      </c>
      <c r="DX55" s="934"/>
    </row>
    <row r="56" spans="2:128" x14ac:dyDescent="0.2">
      <c r="B56" s="967"/>
      <c r="C56" s="966"/>
      <c r="D56" s="885"/>
      <c r="E56" s="920"/>
      <c r="F56" s="885"/>
      <c r="G56" s="885"/>
      <c r="H56" s="885"/>
      <c r="I56" s="885"/>
      <c r="J56" s="885"/>
      <c r="K56" s="885"/>
      <c r="L56" s="885"/>
      <c r="M56" s="885"/>
      <c r="N56" s="885"/>
      <c r="O56" s="885"/>
      <c r="P56" s="885"/>
      <c r="Q56" s="885"/>
      <c r="R56" s="964"/>
      <c r="S56" s="885"/>
      <c r="T56" s="885"/>
      <c r="U56" s="699" t="s">
        <v>501</v>
      </c>
      <c r="V56" s="697" t="s">
        <v>123</v>
      </c>
      <c r="W56" s="701" t="s">
        <v>493</v>
      </c>
      <c r="X56" s="700"/>
      <c r="Y56" s="700">
        <f>[2]carbon!J58</f>
        <v>0</v>
      </c>
      <c r="Z56" s="700">
        <f>[2]carbon!K58</f>
        <v>0</v>
      </c>
      <c r="AA56" s="700">
        <f>[2]carbon!L58</f>
        <v>0</v>
      </c>
      <c r="AB56" s="700">
        <f>[2]carbon!M58</f>
        <v>0</v>
      </c>
      <c r="AC56" s="700">
        <f>[2]carbon!N58</f>
        <v>354.23955524817143</v>
      </c>
      <c r="AD56" s="700">
        <f>[2]carbon!O58</f>
        <v>359.77454829892423</v>
      </c>
      <c r="AE56" s="700">
        <f>[2]carbon!P58</f>
        <v>365.30954134967686</v>
      </c>
      <c r="AF56" s="700">
        <f>[2]carbon!Q58</f>
        <v>370.8445344004295</v>
      </c>
      <c r="AG56" s="700">
        <f>[2]carbon!R58</f>
        <v>376.37952745118218</v>
      </c>
      <c r="AH56" s="700">
        <f>[2]carbon!S58</f>
        <v>381.91452050193493</v>
      </c>
      <c r="AI56" s="700">
        <f>[2]carbon!T58</f>
        <v>387.44951355268751</v>
      </c>
      <c r="AJ56" s="700">
        <f>[2]carbon!U58</f>
        <v>423.4269683825799</v>
      </c>
      <c r="AK56" s="700">
        <f>[2]carbon!V58</f>
        <v>459.40442321247241</v>
      </c>
      <c r="AL56" s="700">
        <f>[2]carbon!W58</f>
        <v>495.3818780423648</v>
      </c>
      <c r="AM56" s="700">
        <f>[2]carbon!X58</f>
        <v>531.35933287225726</v>
      </c>
      <c r="AN56" s="700">
        <f>[2]carbon!Y58</f>
        <v>567.33678770214976</v>
      </c>
      <c r="AO56" s="700">
        <f>[2]carbon!Z58</f>
        <v>603.31424253204204</v>
      </c>
      <c r="AP56" s="700">
        <f>[2]carbon!AA58</f>
        <v>639.29169736193444</v>
      </c>
      <c r="AQ56" s="700">
        <f>[2]carbon!AB58</f>
        <v>675.26915219182683</v>
      </c>
      <c r="AR56" s="700">
        <f>[2]carbon!AC58</f>
        <v>711.24660702171923</v>
      </c>
      <c r="AS56" s="700">
        <f>[2]carbon!AD58</f>
        <v>747.22406185161162</v>
      </c>
      <c r="AT56" s="700">
        <f>[2]carbon!AE58</f>
        <v>783.20151668150424</v>
      </c>
      <c r="AU56" s="700">
        <f>[2]carbon!AF58</f>
        <v>819.17897151139653</v>
      </c>
      <c r="AV56" s="700">
        <f>[2]carbon!AG58</f>
        <v>855.15642634128892</v>
      </c>
      <c r="AW56" s="700">
        <f>[2]carbon!AH58</f>
        <v>891.13388117118132</v>
      </c>
      <c r="AX56" s="700">
        <f>[2]carbon!AI58</f>
        <v>927.11133600107371</v>
      </c>
      <c r="AY56" s="700">
        <f>[2]carbon!AJ58</f>
        <v>963.08879083096633</v>
      </c>
      <c r="AZ56" s="700">
        <f>[2]carbon!AK58</f>
        <v>999.06624566085873</v>
      </c>
      <c r="BA56" s="700">
        <f>[2]carbon!AL58</f>
        <v>1035.043700490751</v>
      </c>
      <c r="BB56" s="700">
        <f>[2]carbon!AM58</f>
        <v>1071.0211553206434</v>
      </c>
      <c r="BC56" s="700">
        <f>[2]carbon!AN58</f>
        <v>1106.998610150536</v>
      </c>
      <c r="BD56" s="700">
        <f>[2]carbon!AO58</f>
        <v>1146.1464828047403</v>
      </c>
      <c r="BE56" s="700">
        <f>[2]carbon!AP58</f>
        <v>1184.0710139039354</v>
      </c>
      <c r="BF56" s="700">
        <f>[2]carbon!AQ58</f>
        <v>1222.1800232179701</v>
      </c>
      <c r="BG56" s="700">
        <f>[2]carbon!AR58</f>
        <v>1260.3023419920244</v>
      </c>
      <c r="BH56" s="700">
        <f>[2]carbon!AS58</f>
        <v>1297.2095070168839</v>
      </c>
      <c r="BI56" s="700">
        <f>[2]carbon!AT58</f>
        <v>1334.3356911300098</v>
      </c>
      <c r="BJ56" s="700">
        <f>[2]carbon!AU58</f>
        <v>1370.1104833983027</v>
      </c>
      <c r="BK56" s="700">
        <f>[2]carbon!AV58</f>
        <v>1405.0344282021372</v>
      </c>
      <c r="BL56" s="700">
        <f>[2]carbon!AW58</f>
        <v>1439.3723578851275</v>
      </c>
      <c r="BM56" s="700">
        <f>[2]carbon!AX58</f>
        <v>1472.8468643590286</v>
      </c>
      <c r="BN56" s="700">
        <f>[2]carbon!AY58</f>
        <v>1499.4152445943321</v>
      </c>
      <c r="BO56" s="700">
        <f>[2]carbon!AZ58</f>
        <v>1525.8231811071432</v>
      </c>
      <c r="BP56" s="700">
        <f>[2]carbon!BA58</f>
        <v>1549.5559422899485</v>
      </c>
      <c r="BQ56" s="700">
        <f>[2]carbon!BB58</f>
        <v>1572.0157441255556</v>
      </c>
      <c r="BR56" s="700">
        <f>[2]carbon!BC58</f>
        <v>1591.7691670855402</v>
      </c>
      <c r="BS56" s="700">
        <f>[2]carbon!BD58</f>
        <v>1611.2505375534488</v>
      </c>
      <c r="BT56" s="700">
        <f>[2]carbon!BE58</f>
        <v>1627.5156712530679</v>
      </c>
      <c r="BU56" s="700">
        <f>[2]carbon!BF58</f>
        <v>1642.3898780971247</v>
      </c>
      <c r="BV56" s="700">
        <f>[2]carbon!BG58</f>
        <v>1655.0066358104941</v>
      </c>
      <c r="BW56" s="700">
        <f>[2]carbon!BH58</f>
        <v>1665.8879627175975</v>
      </c>
      <c r="BX56" s="700">
        <f>[2]carbon!BI58</f>
        <v>1676.6961863793192</v>
      </c>
      <c r="BY56" s="700">
        <f>[2]carbon!BJ58</f>
        <v>1685.6538764940381</v>
      </c>
      <c r="BZ56" s="700">
        <f>[2]carbon!BK58</f>
        <v>1693.2607604121472</v>
      </c>
      <c r="CA56" s="700">
        <f>[2]carbon!BL58</f>
        <v>1697.8216789468979</v>
      </c>
      <c r="CB56" s="700">
        <f>[2]carbon!BM58</f>
        <v>1702.6112684555894</v>
      </c>
      <c r="CC56" s="700">
        <f>[2]carbon!BN58</f>
        <v>1703.0208898052763</v>
      </c>
      <c r="CD56" s="700">
        <f>[2]carbon!BO58</f>
        <v>1703.6334959037299</v>
      </c>
      <c r="CE56" s="700">
        <f>[2]carbon!BP58</f>
        <v>1701.5117095532576</v>
      </c>
      <c r="CF56" s="700">
        <f>[2]carbon!BQ58</f>
        <v>1698.3705202539807</v>
      </c>
      <c r="CG56" s="700">
        <f>[2]carbon!BR58</f>
        <v>1692.1632675852179</v>
      </c>
      <c r="CH56" s="700">
        <f>[2]carbon!BS58</f>
        <v>1691.3071242210806</v>
      </c>
      <c r="CI56" s="700">
        <f>[2]carbon!BT58</f>
        <v>1687.480082219929</v>
      </c>
      <c r="CJ56" s="700">
        <f>[2]carbon!BU58</f>
        <v>1682.3710209816645</v>
      </c>
      <c r="CK56" s="700">
        <f>[2]carbon!BV58</f>
        <v>1676.1967743729622</v>
      </c>
      <c r="CL56" s="700">
        <f>[2]carbon!BW58</f>
        <v>1670.7654656466639</v>
      </c>
      <c r="CM56" s="700">
        <f>[2]carbon!BX58</f>
        <v>1662.0882063234092</v>
      </c>
      <c r="CN56" s="700">
        <f>[2]carbon!BY58</f>
        <v>1652.0939656671439</v>
      </c>
      <c r="CO56" s="700">
        <f>[2]carbon!BZ58</f>
        <v>1641.8393572592634</v>
      </c>
      <c r="CP56" s="700">
        <f>[2]carbon!CA58</f>
        <v>1630.0213490887943</v>
      </c>
      <c r="CQ56" s="700">
        <f>[2]carbon!CB58</f>
        <v>1618.0904061490744</v>
      </c>
      <c r="CR56" s="700">
        <f>[2]carbon!CC58</f>
        <v>1608.0077487993126</v>
      </c>
      <c r="CS56" s="700">
        <f>[2]carbon!CD58</f>
        <v>1597.6490148251148</v>
      </c>
      <c r="CT56" s="700">
        <f>[2]carbon!CE58</f>
        <v>1584.7018412951468</v>
      </c>
      <c r="CU56" s="700">
        <f>[2]carbon!CF58</f>
        <v>1571.4375617793198</v>
      </c>
      <c r="CV56" s="700">
        <f>[2]carbon!CG58</f>
        <v>1557.6211679801038</v>
      </c>
      <c r="CW56" s="700">
        <f>[2]carbon!CH58</f>
        <v>1543.4416503904019</v>
      </c>
      <c r="CX56" s="700">
        <f>[2]carbon!CI58</f>
        <v>1529.8608896808839</v>
      </c>
      <c r="CY56" s="700">
        <f>[2]carbon!CJ58</f>
        <v>1513.8208331902836</v>
      </c>
      <c r="CZ56" s="953">
        <v>0</v>
      </c>
      <c r="DA56" s="954">
        <v>0</v>
      </c>
      <c r="DB56" s="954">
        <v>0</v>
      </c>
      <c r="DC56" s="954">
        <v>0</v>
      </c>
      <c r="DD56" s="954">
        <v>0</v>
      </c>
      <c r="DE56" s="954">
        <v>0</v>
      </c>
      <c r="DF56" s="954">
        <v>0</v>
      </c>
      <c r="DG56" s="954">
        <v>0</v>
      </c>
      <c r="DH56" s="954">
        <v>0</v>
      </c>
      <c r="DI56" s="954">
        <v>0</v>
      </c>
      <c r="DJ56" s="954">
        <v>0</v>
      </c>
      <c r="DK56" s="954">
        <v>0</v>
      </c>
      <c r="DL56" s="954">
        <v>0</v>
      </c>
      <c r="DM56" s="954">
        <v>0</v>
      </c>
      <c r="DN56" s="954">
        <v>0</v>
      </c>
      <c r="DO56" s="954">
        <v>0</v>
      </c>
      <c r="DP56" s="954">
        <v>0</v>
      </c>
      <c r="DQ56" s="954">
        <v>0</v>
      </c>
      <c r="DR56" s="954">
        <v>0</v>
      </c>
      <c r="DS56" s="954">
        <v>0</v>
      </c>
      <c r="DT56" s="954">
        <v>0</v>
      </c>
      <c r="DU56" s="954">
        <v>0</v>
      </c>
      <c r="DV56" s="954">
        <v>0</v>
      </c>
      <c r="DW56" s="955">
        <v>0</v>
      </c>
      <c r="DX56" s="934"/>
    </row>
    <row r="57" spans="2:128" x14ac:dyDescent="0.2">
      <c r="B57" s="967"/>
      <c r="C57" s="966"/>
      <c r="D57" s="885"/>
      <c r="E57" s="920"/>
      <c r="F57" s="885"/>
      <c r="G57" s="885"/>
      <c r="H57" s="885"/>
      <c r="I57" s="885"/>
      <c r="J57" s="885"/>
      <c r="K57" s="885"/>
      <c r="L57" s="885"/>
      <c r="M57" s="885"/>
      <c r="N57" s="885"/>
      <c r="O57" s="885"/>
      <c r="P57" s="885"/>
      <c r="Q57" s="885"/>
      <c r="R57" s="964"/>
      <c r="S57" s="885"/>
      <c r="T57" s="885"/>
      <c r="U57" s="699" t="s">
        <v>502</v>
      </c>
      <c r="V57" s="697" t="s">
        <v>123</v>
      </c>
      <c r="W57" s="701" t="s">
        <v>493</v>
      </c>
      <c r="X57" s="705">
        <v>0</v>
      </c>
      <c r="Y57" s="705">
        <v>0</v>
      </c>
      <c r="Z57" s="705">
        <v>0</v>
      </c>
      <c r="AA57" s="705">
        <v>0</v>
      </c>
      <c r="AB57" s="705">
        <v>0</v>
      </c>
      <c r="AC57" s="705">
        <v>0</v>
      </c>
      <c r="AD57" s="705">
        <v>0</v>
      </c>
      <c r="AE57" s="705">
        <v>0</v>
      </c>
      <c r="AF57" s="705">
        <v>0</v>
      </c>
      <c r="AG57" s="705">
        <v>0</v>
      </c>
      <c r="AH57" s="705">
        <v>0</v>
      </c>
      <c r="AI57" s="705">
        <v>0</v>
      </c>
      <c r="AJ57" s="705">
        <v>0</v>
      </c>
      <c r="AK57" s="705">
        <v>0</v>
      </c>
      <c r="AL57" s="705">
        <v>0</v>
      </c>
      <c r="AM57" s="705">
        <v>0</v>
      </c>
      <c r="AN57" s="705">
        <v>0</v>
      </c>
      <c r="AO57" s="705">
        <v>0</v>
      </c>
      <c r="AP57" s="705">
        <v>0</v>
      </c>
      <c r="AQ57" s="705">
        <v>0</v>
      </c>
      <c r="AR57" s="705">
        <v>0</v>
      </c>
      <c r="AS57" s="705">
        <v>0</v>
      </c>
      <c r="AT57" s="705">
        <v>0</v>
      </c>
      <c r="AU57" s="705">
        <v>0</v>
      </c>
      <c r="AV57" s="705">
        <v>0</v>
      </c>
      <c r="AW57" s="705">
        <v>0</v>
      </c>
      <c r="AX57" s="705">
        <v>0</v>
      </c>
      <c r="AY57" s="705">
        <v>0</v>
      </c>
      <c r="AZ57" s="705">
        <v>0</v>
      </c>
      <c r="BA57" s="705">
        <v>0</v>
      </c>
      <c r="BB57" s="705">
        <v>0</v>
      </c>
      <c r="BC57" s="705">
        <v>0</v>
      </c>
      <c r="BD57" s="705">
        <v>0</v>
      </c>
      <c r="BE57" s="705">
        <v>0</v>
      </c>
      <c r="BF57" s="705">
        <v>0</v>
      </c>
      <c r="BG57" s="705">
        <v>0</v>
      </c>
      <c r="BH57" s="705">
        <v>0</v>
      </c>
      <c r="BI57" s="705">
        <v>0</v>
      </c>
      <c r="BJ57" s="705">
        <v>0</v>
      </c>
      <c r="BK57" s="705">
        <v>0</v>
      </c>
      <c r="BL57" s="705">
        <v>0</v>
      </c>
      <c r="BM57" s="705">
        <v>0</v>
      </c>
      <c r="BN57" s="705">
        <v>0</v>
      </c>
      <c r="BO57" s="705">
        <v>0</v>
      </c>
      <c r="BP57" s="705">
        <v>0</v>
      </c>
      <c r="BQ57" s="705">
        <v>0</v>
      </c>
      <c r="BR57" s="705">
        <v>0</v>
      </c>
      <c r="BS57" s="705">
        <v>0</v>
      </c>
      <c r="BT57" s="705">
        <v>0</v>
      </c>
      <c r="BU57" s="705">
        <v>0</v>
      </c>
      <c r="BV57" s="705">
        <v>0</v>
      </c>
      <c r="BW57" s="705">
        <v>0</v>
      </c>
      <c r="BX57" s="705">
        <v>0</v>
      </c>
      <c r="BY57" s="705">
        <v>0</v>
      </c>
      <c r="BZ57" s="705">
        <v>0</v>
      </c>
      <c r="CA57" s="705">
        <v>0</v>
      </c>
      <c r="CB57" s="705">
        <v>0</v>
      </c>
      <c r="CC57" s="705">
        <v>0</v>
      </c>
      <c r="CD57" s="705">
        <v>0</v>
      </c>
      <c r="CE57" s="705">
        <v>0</v>
      </c>
      <c r="CF57" s="705">
        <v>0</v>
      </c>
      <c r="CG57" s="705">
        <v>0</v>
      </c>
      <c r="CH57" s="705">
        <v>0</v>
      </c>
      <c r="CI57" s="705">
        <v>0</v>
      </c>
      <c r="CJ57" s="705">
        <v>0</v>
      </c>
      <c r="CK57" s="705">
        <v>0</v>
      </c>
      <c r="CL57" s="705">
        <v>0</v>
      </c>
      <c r="CM57" s="705">
        <v>0</v>
      </c>
      <c r="CN57" s="705">
        <v>0</v>
      </c>
      <c r="CO57" s="705">
        <v>0</v>
      </c>
      <c r="CP57" s="705">
        <v>0</v>
      </c>
      <c r="CQ57" s="705">
        <v>0</v>
      </c>
      <c r="CR57" s="705">
        <v>0</v>
      </c>
      <c r="CS57" s="705">
        <v>0</v>
      </c>
      <c r="CT57" s="705">
        <v>0</v>
      </c>
      <c r="CU57" s="705">
        <v>0</v>
      </c>
      <c r="CV57" s="705">
        <v>0</v>
      </c>
      <c r="CW57" s="705">
        <v>0</v>
      </c>
      <c r="CX57" s="705">
        <v>0</v>
      </c>
      <c r="CY57" s="705">
        <v>0</v>
      </c>
      <c r="CZ57" s="953">
        <v>0</v>
      </c>
      <c r="DA57" s="954">
        <v>0</v>
      </c>
      <c r="DB57" s="954">
        <v>0</v>
      </c>
      <c r="DC57" s="954">
        <v>0</v>
      </c>
      <c r="DD57" s="954">
        <v>0</v>
      </c>
      <c r="DE57" s="954">
        <v>0</v>
      </c>
      <c r="DF57" s="954">
        <v>0</v>
      </c>
      <c r="DG57" s="954">
        <v>0</v>
      </c>
      <c r="DH57" s="954">
        <v>0</v>
      </c>
      <c r="DI57" s="954">
        <v>0</v>
      </c>
      <c r="DJ57" s="954">
        <v>0</v>
      </c>
      <c r="DK57" s="954">
        <v>0</v>
      </c>
      <c r="DL57" s="954">
        <v>0</v>
      </c>
      <c r="DM57" s="954">
        <v>0</v>
      </c>
      <c r="DN57" s="954">
        <v>0</v>
      </c>
      <c r="DO57" s="954">
        <v>0</v>
      </c>
      <c r="DP57" s="954">
        <v>0</v>
      </c>
      <c r="DQ57" s="954">
        <v>0</v>
      </c>
      <c r="DR57" s="954">
        <v>0</v>
      </c>
      <c r="DS57" s="954">
        <v>0</v>
      </c>
      <c r="DT57" s="954">
        <v>0</v>
      </c>
      <c r="DU57" s="954">
        <v>0</v>
      </c>
      <c r="DV57" s="954">
        <v>0</v>
      </c>
      <c r="DW57" s="955">
        <v>0</v>
      </c>
      <c r="DX57" s="934"/>
    </row>
    <row r="58" spans="2:128" ht="13.5" thickBot="1" x14ac:dyDescent="0.25">
      <c r="B58" s="968"/>
      <c r="C58" s="760"/>
      <c r="D58" s="761"/>
      <c r="E58" s="778"/>
      <c r="F58" s="761"/>
      <c r="G58" s="761"/>
      <c r="H58" s="761"/>
      <c r="I58" s="761"/>
      <c r="J58" s="761"/>
      <c r="K58" s="761"/>
      <c r="L58" s="761"/>
      <c r="M58" s="761"/>
      <c r="N58" s="761"/>
      <c r="O58" s="761"/>
      <c r="P58" s="761"/>
      <c r="Q58" s="761"/>
      <c r="R58" s="762"/>
      <c r="S58" s="761"/>
      <c r="T58" s="761"/>
      <c r="U58" s="779" t="s">
        <v>126</v>
      </c>
      <c r="V58" s="780" t="s">
        <v>503</v>
      </c>
      <c r="W58" s="969" t="s">
        <v>493</v>
      </c>
      <c r="X58" s="970">
        <f>SUM(X47:X57)</f>
        <v>0</v>
      </c>
      <c r="Y58" s="970">
        <f t="shared" ref="Y58:CJ58" si="14">SUM(Y47:Y57)</f>
        <v>0</v>
      </c>
      <c r="Z58" s="970">
        <f t="shared" si="14"/>
        <v>74063.75527887333</v>
      </c>
      <c r="AA58" s="970">
        <f t="shared" si="14"/>
        <v>77475.502271727382</v>
      </c>
      <c r="AB58" s="970">
        <f t="shared" si="14"/>
        <v>9771.4879547072251</v>
      </c>
      <c r="AC58" s="970">
        <f t="shared" si="14"/>
        <v>9255.7391785069212</v>
      </c>
      <c r="AD58" s="970">
        <f t="shared" si="14"/>
        <v>9261.274171557674</v>
      </c>
      <c r="AE58" s="970">
        <f t="shared" si="14"/>
        <v>9266.8091646084267</v>
      </c>
      <c r="AF58" s="970">
        <f t="shared" si="14"/>
        <v>9272.3441576591795</v>
      </c>
      <c r="AG58" s="970">
        <f t="shared" si="14"/>
        <v>9277.8791507099304</v>
      </c>
      <c r="AH58" s="970">
        <f t="shared" si="14"/>
        <v>9283.414143760685</v>
      </c>
      <c r="AI58" s="970">
        <f t="shared" si="14"/>
        <v>9288.9491368114359</v>
      </c>
      <c r="AJ58" s="970">
        <f t="shared" si="14"/>
        <v>9324.9265916413297</v>
      </c>
      <c r="AK58" s="970">
        <f t="shared" si="14"/>
        <v>9360.9040464712216</v>
      </c>
      <c r="AL58" s="970">
        <f t="shared" si="14"/>
        <v>9396.8815013011135</v>
      </c>
      <c r="AM58" s="970">
        <f t="shared" si="14"/>
        <v>9432.8589561310073</v>
      </c>
      <c r="AN58" s="970">
        <f t="shared" si="14"/>
        <v>9468.8364109608992</v>
      </c>
      <c r="AO58" s="970">
        <f t="shared" si="14"/>
        <v>9504.8138657907912</v>
      </c>
      <c r="AP58" s="970">
        <f t="shared" si="14"/>
        <v>9540.7913206206831</v>
      </c>
      <c r="AQ58" s="970">
        <f t="shared" si="14"/>
        <v>10116.768775450575</v>
      </c>
      <c r="AR58" s="970">
        <f t="shared" si="14"/>
        <v>9612.7462302804688</v>
      </c>
      <c r="AS58" s="970">
        <f t="shared" si="14"/>
        <v>9648.7236851103607</v>
      </c>
      <c r="AT58" s="970">
        <f t="shared" si="14"/>
        <v>9684.7011399402527</v>
      </c>
      <c r="AU58" s="970">
        <f t="shared" si="14"/>
        <v>9720.6785947701464</v>
      </c>
      <c r="AV58" s="970">
        <f t="shared" si="14"/>
        <v>41396.656049600038</v>
      </c>
      <c r="AW58" s="970">
        <f t="shared" si="14"/>
        <v>9792.6335044299303</v>
      </c>
      <c r="AX58" s="970">
        <f t="shared" si="14"/>
        <v>9828.6109592598223</v>
      </c>
      <c r="AY58" s="970">
        <f t="shared" si="14"/>
        <v>9864.588414089716</v>
      </c>
      <c r="AZ58" s="970">
        <f t="shared" si="14"/>
        <v>9900.565868919608</v>
      </c>
      <c r="BA58" s="970">
        <f t="shared" si="14"/>
        <v>9936.5433237494999</v>
      </c>
      <c r="BB58" s="970">
        <f t="shared" si="14"/>
        <v>9972.5207785793918</v>
      </c>
      <c r="BC58" s="970">
        <f t="shared" si="14"/>
        <v>10008.498233409286</v>
      </c>
      <c r="BD58" s="970">
        <f t="shared" si="14"/>
        <v>10047.64610606349</v>
      </c>
      <c r="BE58" s="970">
        <f t="shared" si="14"/>
        <v>10085.570637162684</v>
      </c>
      <c r="BF58" s="970">
        <f t="shared" si="14"/>
        <v>10123.679646476719</v>
      </c>
      <c r="BG58" s="970">
        <f t="shared" si="14"/>
        <v>10161.801965250774</v>
      </c>
      <c r="BH58" s="970">
        <f t="shared" si="14"/>
        <v>10198.709130275633</v>
      </c>
      <c r="BI58" s="970">
        <f t="shared" si="14"/>
        <v>10235.835314388758</v>
      </c>
      <c r="BJ58" s="970">
        <f t="shared" si="14"/>
        <v>10271.610106657052</v>
      </c>
      <c r="BK58" s="970">
        <f t="shared" si="14"/>
        <v>10846.534051460887</v>
      </c>
      <c r="BL58" s="970">
        <f t="shared" si="14"/>
        <v>10340.871981143877</v>
      </c>
      <c r="BM58" s="970">
        <f t="shared" si="14"/>
        <v>10374.346487617779</v>
      </c>
      <c r="BN58" s="970">
        <f t="shared" si="14"/>
        <v>10400.914867853082</v>
      </c>
      <c r="BO58" s="970">
        <f t="shared" si="14"/>
        <v>10427.322804365893</v>
      </c>
      <c r="BP58" s="970">
        <f t="shared" si="14"/>
        <v>42091.055565548697</v>
      </c>
      <c r="BQ58" s="970">
        <f t="shared" si="14"/>
        <v>10473.515367384305</v>
      </c>
      <c r="BR58" s="970">
        <f t="shared" si="14"/>
        <v>10493.268790344289</v>
      </c>
      <c r="BS58" s="970">
        <f t="shared" si="14"/>
        <v>10512.750160812198</v>
      </c>
      <c r="BT58" s="970">
        <f t="shared" si="14"/>
        <v>10529.015294511817</v>
      </c>
      <c r="BU58" s="970">
        <f t="shared" si="14"/>
        <v>10543.889501355874</v>
      </c>
      <c r="BV58" s="970">
        <f t="shared" si="14"/>
        <v>10556.506259069243</v>
      </c>
      <c r="BW58" s="970">
        <f t="shared" si="14"/>
        <v>10567.387585976347</v>
      </c>
      <c r="BX58" s="970">
        <f t="shared" si="14"/>
        <v>10578.195809638068</v>
      </c>
      <c r="BY58" s="970">
        <f t="shared" si="14"/>
        <v>10587.153499752787</v>
      </c>
      <c r="BZ58" s="970">
        <f t="shared" si="14"/>
        <v>11134.760383670897</v>
      </c>
      <c r="CA58" s="970">
        <f t="shared" si="14"/>
        <v>10599.321302205648</v>
      </c>
      <c r="CB58" s="970">
        <f t="shared" si="14"/>
        <v>10604.110891714339</v>
      </c>
      <c r="CC58" s="970">
        <f t="shared" si="14"/>
        <v>10604.520513064026</v>
      </c>
      <c r="CD58" s="970">
        <f t="shared" si="14"/>
        <v>10605.133119162479</v>
      </c>
      <c r="CE58" s="970">
        <f t="shared" si="14"/>
        <v>10603.011332812006</v>
      </c>
      <c r="CF58" s="970">
        <f t="shared" si="14"/>
        <v>10599.87014351273</v>
      </c>
      <c r="CG58" s="970">
        <f t="shared" si="14"/>
        <v>10593.662890843967</v>
      </c>
      <c r="CH58" s="970">
        <f t="shared" si="14"/>
        <v>10592.80674747983</v>
      </c>
      <c r="CI58" s="970">
        <f t="shared" si="14"/>
        <v>10588.979705478678</v>
      </c>
      <c r="CJ58" s="970">
        <f t="shared" si="14"/>
        <v>42223.870644240415</v>
      </c>
      <c r="CK58" s="970">
        <f t="shared" ref="CK58:DW58" si="15">SUM(CK47:CK57)</f>
        <v>10577.696397631711</v>
      </c>
      <c r="CL58" s="970">
        <f t="shared" si="15"/>
        <v>10572.265088905413</v>
      </c>
      <c r="CM58" s="970">
        <f t="shared" si="15"/>
        <v>10563.587829582159</v>
      </c>
      <c r="CN58" s="970">
        <f t="shared" si="15"/>
        <v>10553.593588925893</v>
      </c>
      <c r="CO58" s="970">
        <f t="shared" si="15"/>
        <v>11083.338980518012</v>
      </c>
      <c r="CP58" s="970">
        <f t="shared" si="15"/>
        <v>10531.520972347544</v>
      </c>
      <c r="CQ58" s="970">
        <f t="shared" si="15"/>
        <v>10519.590029407824</v>
      </c>
      <c r="CR58" s="970">
        <f t="shared" si="15"/>
        <v>10509.507372058062</v>
      </c>
      <c r="CS58" s="970">
        <f t="shared" si="15"/>
        <v>10499.148638083863</v>
      </c>
      <c r="CT58" s="970">
        <f t="shared" si="15"/>
        <v>10486.201464553897</v>
      </c>
      <c r="CU58" s="970">
        <f t="shared" si="15"/>
        <v>10472.937185038068</v>
      </c>
      <c r="CV58" s="970">
        <f t="shared" si="15"/>
        <v>10459.120791238853</v>
      </c>
      <c r="CW58" s="970">
        <f t="shared" si="15"/>
        <v>10444.94127364915</v>
      </c>
      <c r="CX58" s="970">
        <f t="shared" si="15"/>
        <v>10431.360512939633</v>
      </c>
      <c r="CY58" s="971">
        <f t="shared" si="15"/>
        <v>10415.320456449033</v>
      </c>
      <c r="CZ58" s="972">
        <f t="shared" si="15"/>
        <v>0</v>
      </c>
      <c r="DA58" s="973">
        <f t="shared" si="15"/>
        <v>0</v>
      </c>
      <c r="DB58" s="973">
        <f t="shared" si="15"/>
        <v>0</v>
      </c>
      <c r="DC58" s="973">
        <f t="shared" si="15"/>
        <v>0</v>
      </c>
      <c r="DD58" s="973">
        <f t="shared" si="15"/>
        <v>0</v>
      </c>
      <c r="DE58" s="973">
        <f t="shared" si="15"/>
        <v>0</v>
      </c>
      <c r="DF58" s="973">
        <f t="shared" si="15"/>
        <v>0</v>
      </c>
      <c r="DG58" s="973">
        <f t="shared" si="15"/>
        <v>0</v>
      </c>
      <c r="DH58" s="973">
        <f t="shared" si="15"/>
        <v>0</v>
      </c>
      <c r="DI58" s="973">
        <f t="shared" si="15"/>
        <v>0</v>
      </c>
      <c r="DJ58" s="973">
        <f t="shared" si="15"/>
        <v>0</v>
      </c>
      <c r="DK58" s="973">
        <f t="shared" si="15"/>
        <v>0</v>
      </c>
      <c r="DL58" s="973">
        <f t="shared" si="15"/>
        <v>0</v>
      </c>
      <c r="DM58" s="973">
        <f t="shared" si="15"/>
        <v>0</v>
      </c>
      <c r="DN58" s="973">
        <f t="shared" si="15"/>
        <v>0</v>
      </c>
      <c r="DO58" s="973">
        <f t="shared" si="15"/>
        <v>0</v>
      </c>
      <c r="DP58" s="973">
        <f t="shared" si="15"/>
        <v>0</v>
      </c>
      <c r="DQ58" s="973">
        <f t="shared" si="15"/>
        <v>0</v>
      </c>
      <c r="DR58" s="973">
        <f t="shared" si="15"/>
        <v>0</v>
      </c>
      <c r="DS58" s="973">
        <f t="shared" si="15"/>
        <v>0</v>
      </c>
      <c r="DT58" s="973">
        <f t="shared" si="15"/>
        <v>0</v>
      </c>
      <c r="DU58" s="973">
        <f t="shared" si="15"/>
        <v>0</v>
      </c>
      <c r="DV58" s="973">
        <f t="shared" si="15"/>
        <v>0</v>
      </c>
      <c r="DW58" s="974">
        <f t="shared" si="15"/>
        <v>0</v>
      </c>
      <c r="DX58" s="934"/>
    </row>
    <row r="59" spans="2:128" ht="25.5" x14ac:dyDescent="0.2">
      <c r="B59" s="942" t="s">
        <v>489</v>
      </c>
      <c r="C59" s="975" t="s">
        <v>763</v>
      </c>
      <c r="D59" s="944" t="s">
        <v>764</v>
      </c>
      <c r="E59" s="693" t="s">
        <v>515</v>
      </c>
      <c r="F59" s="945" t="s">
        <v>696</v>
      </c>
      <c r="G59" s="946" t="s">
        <v>55</v>
      </c>
      <c r="H59" s="947" t="s">
        <v>490</v>
      </c>
      <c r="I59" s="948">
        <f>MAX(X59:AV59)</f>
        <v>11</v>
      </c>
      <c r="J59" s="949">
        <f>SUMPRODUCT($X$2:$CY$2,$X59:$CY59)*365</f>
        <v>99284.448097248562</v>
      </c>
      <c r="K59" s="949">
        <f>SUMPRODUCT($X$2:$CY$2,$X60:$CY60)+SUMPRODUCT($X$2:$CY$2,$X61:$CY61)+SUMPRODUCT($X$2:$CY$2,$X62:$CY62)</f>
        <v>250373.46371852263</v>
      </c>
      <c r="L59" s="949">
        <f>SUMPRODUCT($X$2:$CY$2,$X63:$CY63) +SUMPRODUCT($X$2:$CY$2,$X64:$CY64)</f>
        <v>77165.933761885433</v>
      </c>
      <c r="M59" s="949">
        <f>SUMPRODUCT($X$2:$CY$2,$X65:$CY65)</f>
        <v>0</v>
      </c>
      <c r="N59" s="949">
        <f>SUMPRODUCT($X$2:$CY$2,$X68:$CY68) +SUMPRODUCT($X$2:$CY$2,$X69:$CY69)</f>
        <v>15009.275658047078</v>
      </c>
      <c r="O59" s="949">
        <f>SUMPRODUCT($X$2:$CY$2,$X66:$CY66) +SUMPRODUCT($X$2:$CY$2,$X67:$CY67) +SUMPRODUCT($X$2:$CY$2,$X70:$CY70)</f>
        <v>77.654769203568094</v>
      </c>
      <c r="P59" s="949">
        <f>SUM(K59:O59)</f>
        <v>342626.32790765871</v>
      </c>
      <c r="Q59" s="949">
        <f>(SUM(K59:M59)*100000)/(J59*1000)</f>
        <v>329.90000323070245</v>
      </c>
      <c r="R59" s="950">
        <f>(P59*100000)/(J59*1000)</f>
        <v>345.09566651572476</v>
      </c>
      <c r="S59" s="951">
        <v>3</v>
      </c>
      <c r="T59" s="952">
        <v>4</v>
      </c>
      <c r="U59" s="696" t="s">
        <v>491</v>
      </c>
      <c r="V59" s="697" t="s">
        <v>123</v>
      </c>
      <c r="W59" s="698" t="s">
        <v>75</v>
      </c>
      <c r="X59" s="688">
        <v>0</v>
      </c>
      <c r="Y59" s="688">
        <v>0</v>
      </c>
      <c r="Z59" s="688">
        <v>0</v>
      </c>
      <c r="AA59" s="688">
        <v>0</v>
      </c>
      <c r="AB59" s="688">
        <v>11</v>
      </c>
      <c r="AC59" s="688">
        <v>11</v>
      </c>
      <c r="AD59" s="688">
        <v>11</v>
      </c>
      <c r="AE59" s="688">
        <v>11</v>
      </c>
      <c r="AF59" s="688">
        <v>11</v>
      </c>
      <c r="AG59" s="688">
        <v>11</v>
      </c>
      <c r="AH59" s="688">
        <v>11</v>
      </c>
      <c r="AI59" s="688">
        <v>11</v>
      </c>
      <c r="AJ59" s="688">
        <v>11</v>
      </c>
      <c r="AK59" s="688">
        <v>11</v>
      </c>
      <c r="AL59" s="688">
        <v>11</v>
      </c>
      <c r="AM59" s="688">
        <v>11</v>
      </c>
      <c r="AN59" s="688">
        <v>11</v>
      </c>
      <c r="AO59" s="688">
        <v>11</v>
      </c>
      <c r="AP59" s="688">
        <v>11</v>
      </c>
      <c r="AQ59" s="688">
        <v>11</v>
      </c>
      <c r="AR59" s="688">
        <v>11</v>
      </c>
      <c r="AS59" s="688">
        <v>11</v>
      </c>
      <c r="AT59" s="688">
        <v>11</v>
      </c>
      <c r="AU59" s="688">
        <v>11</v>
      </c>
      <c r="AV59" s="688">
        <v>11</v>
      </c>
      <c r="AW59" s="688">
        <v>11</v>
      </c>
      <c r="AX59" s="688">
        <v>11</v>
      </c>
      <c r="AY59" s="688">
        <v>11</v>
      </c>
      <c r="AZ59" s="688">
        <v>11</v>
      </c>
      <c r="BA59" s="688">
        <v>11</v>
      </c>
      <c r="BB59" s="688">
        <v>11</v>
      </c>
      <c r="BC59" s="688">
        <v>11</v>
      </c>
      <c r="BD59" s="688">
        <v>11</v>
      </c>
      <c r="BE59" s="688">
        <v>11</v>
      </c>
      <c r="BF59" s="688">
        <v>11</v>
      </c>
      <c r="BG59" s="688">
        <v>11</v>
      </c>
      <c r="BH59" s="688">
        <v>11</v>
      </c>
      <c r="BI59" s="688">
        <v>11</v>
      </c>
      <c r="BJ59" s="688">
        <v>11</v>
      </c>
      <c r="BK59" s="688">
        <v>11</v>
      </c>
      <c r="BL59" s="688">
        <v>11</v>
      </c>
      <c r="BM59" s="688">
        <v>11</v>
      </c>
      <c r="BN59" s="688">
        <v>11</v>
      </c>
      <c r="BO59" s="688">
        <v>11</v>
      </c>
      <c r="BP59" s="688">
        <v>11</v>
      </c>
      <c r="BQ59" s="688">
        <v>11</v>
      </c>
      <c r="BR59" s="688">
        <v>11</v>
      </c>
      <c r="BS59" s="688">
        <v>11</v>
      </c>
      <c r="BT59" s="688">
        <v>11</v>
      </c>
      <c r="BU59" s="688">
        <v>11</v>
      </c>
      <c r="BV59" s="688">
        <v>11</v>
      </c>
      <c r="BW59" s="688">
        <v>11</v>
      </c>
      <c r="BX59" s="688">
        <v>11</v>
      </c>
      <c r="BY59" s="688">
        <v>11</v>
      </c>
      <c r="BZ59" s="688">
        <v>11</v>
      </c>
      <c r="CA59" s="688">
        <v>11</v>
      </c>
      <c r="CB59" s="688">
        <v>11</v>
      </c>
      <c r="CC59" s="688">
        <v>11</v>
      </c>
      <c r="CD59" s="688">
        <v>11</v>
      </c>
      <c r="CE59" s="688">
        <v>11</v>
      </c>
      <c r="CF59" s="688">
        <v>11</v>
      </c>
      <c r="CG59" s="688">
        <v>11</v>
      </c>
      <c r="CH59" s="688">
        <v>11</v>
      </c>
      <c r="CI59" s="688">
        <v>11</v>
      </c>
      <c r="CJ59" s="688">
        <v>11</v>
      </c>
      <c r="CK59" s="688">
        <v>11</v>
      </c>
      <c r="CL59" s="688">
        <v>11</v>
      </c>
      <c r="CM59" s="688">
        <v>11</v>
      </c>
      <c r="CN59" s="688">
        <v>11</v>
      </c>
      <c r="CO59" s="688">
        <v>11</v>
      </c>
      <c r="CP59" s="688">
        <v>11</v>
      </c>
      <c r="CQ59" s="688">
        <v>11</v>
      </c>
      <c r="CR59" s="688">
        <v>11</v>
      </c>
      <c r="CS59" s="688">
        <v>11</v>
      </c>
      <c r="CT59" s="688">
        <v>11</v>
      </c>
      <c r="CU59" s="688">
        <v>11</v>
      </c>
      <c r="CV59" s="688">
        <v>11</v>
      </c>
      <c r="CW59" s="688">
        <v>11</v>
      </c>
      <c r="CX59" s="688">
        <v>11</v>
      </c>
      <c r="CY59" s="688">
        <v>11</v>
      </c>
      <c r="CZ59" s="953">
        <v>0</v>
      </c>
      <c r="DA59" s="954">
        <v>0</v>
      </c>
      <c r="DB59" s="954">
        <v>0</v>
      </c>
      <c r="DC59" s="954">
        <v>0</v>
      </c>
      <c r="DD59" s="954">
        <v>0</v>
      </c>
      <c r="DE59" s="954">
        <v>0</v>
      </c>
      <c r="DF59" s="954">
        <v>0</v>
      </c>
      <c r="DG59" s="954">
        <v>0</v>
      </c>
      <c r="DH59" s="954">
        <v>0</v>
      </c>
      <c r="DI59" s="954">
        <v>0</v>
      </c>
      <c r="DJ59" s="954">
        <v>0</v>
      </c>
      <c r="DK59" s="954">
        <v>0</v>
      </c>
      <c r="DL59" s="954">
        <v>0</v>
      </c>
      <c r="DM59" s="954">
        <v>0</v>
      </c>
      <c r="DN59" s="954">
        <v>0</v>
      </c>
      <c r="DO59" s="954">
        <v>0</v>
      </c>
      <c r="DP59" s="954">
        <v>0</v>
      </c>
      <c r="DQ59" s="954">
        <v>0</v>
      </c>
      <c r="DR59" s="954">
        <v>0</v>
      </c>
      <c r="DS59" s="954">
        <v>0</v>
      </c>
      <c r="DT59" s="954">
        <v>0</v>
      </c>
      <c r="DU59" s="954">
        <v>0</v>
      </c>
      <c r="DV59" s="954">
        <v>0</v>
      </c>
      <c r="DW59" s="955">
        <v>0</v>
      </c>
      <c r="DX59" s="934"/>
    </row>
    <row r="60" spans="2:128" x14ac:dyDescent="0.2">
      <c r="B60" s="956"/>
      <c r="C60" s="735"/>
      <c r="D60" s="957"/>
      <c r="E60" s="958"/>
      <c r="F60" s="959"/>
      <c r="G60" s="957"/>
      <c r="H60" s="959"/>
      <c r="I60" s="959"/>
      <c r="J60" s="959"/>
      <c r="K60" s="959"/>
      <c r="L60" s="959"/>
      <c r="M60" s="959"/>
      <c r="N60" s="959"/>
      <c r="O60" s="959"/>
      <c r="P60" s="959"/>
      <c r="Q60" s="959"/>
      <c r="R60" s="738"/>
      <c r="S60" s="959"/>
      <c r="T60" s="959"/>
      <c r="U60" s="699" t="s">
        <v>492</v>
      </c>
      <c r="V60" s="697" t="s">
        <v>123</v>
      </c>
      <c r="W60" s="698" t="s">
        <v>493</v>
      </c>
      <c r="X60" s="689">
        <f>[2]Costs!F199</f>
        <v>0</v>
      </c>
      <c r="Y60" s="689">
        <f>[2]Costs!G199</f>
        <v>0</v>
      </c>
      <c r="Z60" s="689">
        <f>[2]Costs!H199</f>
        <v>60024</v>
      </c>
      <c r="AA60" s="689">
        <f>[2]Costs!I199</f>
        <v>60024</v>
      </c>
      <c r="AB60" s="689">
        <v>0</v>
      </c>
      <c r="AC60" s="689">
        <v>0</v>
      </c>
      <c r="AD60" s="689">
        <v>0</v>
      </c>
      <c r="AE60" s="689">
        <v>0</v>
      </c>
      <c r="AF60" s="689">
        <v>0</v>
      </c>
      <c r="AG60" s="689">
        <v>0</v>
      </c>
      <c r="AH60" s="689">
        <v>0</v>
      </c>
      <c r="AI60" s="689">
        <v>0</v>
      </c>
      <c r="AJ60" s="689">
        <v>0</v>
      </c>
      <c r="AK60" s="689">
        <v>0</v>
      </c>
      <c r="AL60" s="689">
        <v>0</v>
      </c>
      <c r="AM60" s="689">
        <v>0</v>
      </c>
      <c r="AN60" s="689">
        <v>0</v>
      </c>
      <c r="AO60" s="689">
        <v>0</v>
      </c>
      <c r="AP60" s="689">
        <v>0</v>
      </c>
      <c r="AQ60" s="689">
        <v>0</v>
      </c>
      <c r="AR60" s="689">
        <v>0</v>
      </c>
      <c r="AS60" s="689">
        <v>0</v>
      </c>
      <c r="AT60" s="689">
        <v>0</v>
      </c>
      <c r="AU60" s="689">
        <v>0</v>
      </c>
      <c r="AV60" s="689">
        <v>34808</v>
      </c>
      <c r="AW60" s="689">
        <v>0</v>
      </c>
      <c r="AX60" s="689">
        <v>0</v>
      </c>
      <c r="AY60" s="689">
        <v>0</v>
      </c>
      <c r="AZ60" s="689">
        <v>0</v>
      </c>
      <c r="BA60" s="689">
        <v>0</v>
      </c>
      <c r="BB60" s="689">
        <v>0</v>
      </c>
      <c r="BC60" s="689">
        <v>0</v>
      </c>
      <c r="BD60" s="689">
        <v>0</v>
      </c>
      <c r="BE60" s="689">
        <v>0</v>
      </c>
      <c r="BF60" s="689">
        <v>0</v>
      </c>
      <c r="BG60" s="689">
        <v>0</v>
      </c>
      <c r="BH60" s="689">
        <v>0</v>
      </c>
      <c r="BI60" s="689">
        <v>0</v>
      </c>
      <c r="BJ60" s="689">
        <v>0</v>
      </c>
      <c r="BK60" s="689">
        <v>0</v>
      </c>
      <c r="BL60" s="689">
        <v>0</v>
      </c>
      <c r="BM60" s="689">
        <v>0</v>
      </c>
      <c r="BN60" s="689">
        <v>0</v>
      </c>
      <c r="BO60" s="689">
        <v>0</v>
      </c>
      <c r="BP60" s="689">
        <v>34808</v>
      </c>
      <c r="BQ60" s="689">
        <v>0</v>
      </c>
      <c r="BR60" s="689">
        <v>0</v>
      </c>
      <c r="BS60" s="689">
        <v>0</v>
      </c>
      <c r="BT60" s="689">
        <v>0</v>
      </c>
      <c r="BU60" s="689">
        <v>0</v>
      </c>
      <c r="BV60" s="689">
        <v>0</v>
      </c>
      <c r="BW60" s="689">
        <v>0</v>
      </c>
      <c r="BX60" s="689">
        <v>0</v>
      </c>
      <c r="BY60" s="689">
        <v>0</v>
      </c>
      <c r="BZ60" s="689">
        <v>0</v>
      </c>
      <c r="CA60" s="689">
        <v>0</v>
      </c>
      <c r="CB60" s="689">
        <v>0</v>
      </c>
      <c r="CC60" s="689">
        <v>0</v>
      </c>
      <c r="CD60" s="689">
        <v>0</v>
      </c>
      <c r="CE60" s="689">
        <v>0</v>
      </c>
      <c r="CF60" s="689">
        <v>0</v>
      </c>
      <c r="CG60" s="689">
        <v>0</v>
      </c>
      <c r="CH60" s="689">
        <v>0</v>
      </c>
      <c r="CI60" s="689">
        <v>0</v>
      </c>
      <c r="CJ60" s="689">
        <v>0</v>
      </c>
      <c r="CK60" s="689">
        <v>0</v>
      </c>
      <c r="CL60" s="689">
        <v>0</v>
      </c>
      <c r="CM60" s="689">
        <v>0</v>
      </c>
      <c r="CN60" s="689">
        <v>0</v>
      </c>
      <c r="CO60" s="689">
        <v>34808</v>
      </c>
      <c r="CP60" s="689">
        <v>0</v>
      </c>
      <c r="CQ60" s="689">
        <v>0</v>
      </c>
      <c r="CR60" s="689">
        <v>0</v>
      </c>
      <c r="CS60" s="689">
        <v>0</v>
      </c>
      <c r="CT60" s="689">
        <v>0</v>
      </c>
      <c r="CU60" s="689">
        <v>0</v>
      </c>
      <c r="CV60" s="689">
        <v>0</v>
      </c>
      <c r="CW60" s="689">
        <v>0</v>
      </c>
      <c r="CX60" s="689">
        <v>0</v>
      </c>
      <c r="CY60" s="689">
        <v>0</v>
      </c>
      <c r="CZ60" s="953">
        <v>0</v>
      </c>
      <c r="DA60" s="954">
        <v>0</v>
      </c>
      <c r="DB60" s="954">
        <v>0</v>
      </c>
      <c r="DC60" s="954">
        <v>0</v>
      </c>
      <c r="DD60" s="954">
        <v>0</v>
      </c>
      <c r="DE60" s="954">
        <v>0</v>
      </c>
      <c r="DF60" s="954">
        <v>0</v>
      </c>
      <c r="DG60" s="954">
        <v>0</v>
      </c>
      <c r="DH60" s="954">
        <v>0</v>
      </c>
      <c r="DI60" s="954">
        <v>0</v>
      </c>
      <c r="DJ60" s="954">
        <v>0</v>
      </c>
      <c r="DK60" s="954">
        <v>0</v>
      </c>
      <c r="DL60" s="954">
        <v>0</v>
      </c>
      <c r="DM60" s="954">
        <v>0</v>
      </c>
      <c r="DN60" s="954">
        <v>0</v>
      </c>
      <c r="DO60" s="954">
        <v>0</v>
      </c>
      <c r="DP60" s="954">
        <v>0</v>
      </c>
      <c r="DQ60" s="954">
        <v>0</v>
      </c>
      <c r="DR60" s="954">
        <v>0</v>
      </c>
      <c r="DS60" s="954">
        <v>0</v>
      </c>
      <c r="DT60" s="954">
        <v>0</v>
      </c>
      <c r="DU60" s="954">
        <v>0</v>
      </c>
      <c r="DV60" s="954">
        <v>0</v>
      </c>
      <c r="DW60" s="955">
        <v>0</v>
      </c>
      <c r="DX60" s="934"/>
    </row>
    <row r="61" spans="2:128" x14ac:dyDescent="0.2">
      <c r="B61" s="960"/>
      <c r="C61" s="743"/>
      <c r="D61" s="961"/>
      <c r="E61" s="962"/>
      <c r="F61" s="961"/>
      <c r="G61" s="961"/>
      <c r="H61" s="961"/>
      <c r="I61" s="961"/>
      <c r="J61" s="961"/>
      <c r="K61" s="961"/>
      <c r="L61" s="961"/>
      <c r="M61" s="961"/>
      <c r="N61" s="961"/>
      <c r="O61" s="961"/>
      <c r="P61" s="961"/>
      <c r="Q61" s="961"/>
      <c r="R61" s="745"/>
      <c r="S61" s="961"/>
      <c r="T61" s="961"/>
      <c r="U61" s="699" t="s">
        <v>494</v>
      </c>
      <c r="V61" s="697" t="s">
        <v>123</v>
      </c>
      <c r="W61" s="698" t="s">
        <v>493</v>
      </c>
      <c r="X61" s="700">
        <v>0</v>
      </c>
      <c r="Y61" s="700">
        <v>0</v>
      </c>
      <c r="Z61" s="700">
        <v>0</v>
      </c>
      <c r="AA61" s="700">
        <v>0</v>
      </c>
      <c r="AB61" s="700">
        <v>0</v>
      </c>
      <c r="AC61" s="700">
        <v>0</v>
      </c>
      <c r="AD61" s="700">
        <v>0</v>
      </c>
      <c r="AE61" s="700">
        <v>0</v>
      </c>
      <c r="AF61" s="700">
        <v>0</v>
      </c>
      <c r="AG61" s="700">
        <v>0</v>
      </c>
      <c r="AH61" s="700">
        <v>0</v>
      </c>
      <c r="AI61" s="700">
        <v>0</v>
      </c>
      <c r="AJ61" s="700">
        <v>0</v>
      </c>
      <c r="AK61" s="700">
        <v>0</v>
      </c>
      <c r="AL61" s="700">
        <v>0</v>
      </c>
      <c r="AM61" s="700">
        <v>0</v>
      </c>
      <c r="AN61" s="700">
        <v>0</v>
      </c>
      <c r="AO61" s="700">
        <v>0</v>
      </c>
      <c r="AP61" s="700">
        <v>0</v>
      </c>
      <c r="AQ61" s="700">
        <v>0</v>
      </c>
      <c r="AR61" s="700">
        <v>0</v>
      </c>
      <c r="AS61" s="700">
        <v>0</v>
      </c>
      <c r="AT61" s="700">
        <v>0</v>
      </c>
      <c r="AU61" s="700">
        <v>0</v>
      </c>
      <c r="AV61" s="700">
        <v>0</v>
      </c>
      <c r="AW61" s="700">
        <v>0</v>
      </c>
      <c r="AX61" s="700">
        <v>0</v>
      </c>
      <c r="AY61" s="700">
        <v>0</v>
      </c>
      <c r="AZ61" s="700">
        <v>0</v>
      </c>
      <c r="BA61" s="700">
        <v>0</v>
      </c>
      <c r="BB61" s="700">
        <v>0</v>
      </c>
      <c r="BC61" s="700">
        <v>0</v>
      </c>
      <c r="BD61" s="700">
        <v>0</v>
      </c>
      <c r="BE61" s="700">
        <v>0</v>
      </c>
      <c r="BF61" s="700">
        <v>0</v>
      </c>
      <c r="BG61" s="700">
        <v>0</v>
      </c>
      <c r="BH61" s="700">
        <v>0</v>
      </c>
      <c r="BI61" s="700">
        <v>0</v>
      </c>
      <c r="BJ61" s="700">
        <v>0</v>
      </c>
      <c r="BK61" s="700">
        <v>0</v>
      </c>
      <c r="BL61" s="700">
        <v>0</v>
      </c>
      <c r="BM61" s="700">
        <v>0</v>
      </c>
      <c r="BN61" s="700">
        <v>0</v>
      </c>
      <c r="BO61" s="700">
        <v>0</v>
      </c>
      <c r="BP61" s="700">
        <v>0</v>
      </c>
      <c r="BQ61" s="700">
        <v>0</v>
      </c>
      <c r="BR61" s="700">
        <v>0</v>
      </c>
      <c r="BS61" s="700">
        <v>0</v>
      </c>
      <c r="BT61" s="700">
        <v>0</v>
      </c>
      <c r="BU61" s="700">
        <v>0</v>
      </c>
      <c r="BV61" s="700">
        <v>0</v>
      </c>
      <c r="BW61" s="700">
        <v>0</v>
      </c>
      <c r="BX61" s="700">
        <v>0</v>
      </c>
      <c r="BY61" s="700">
        <v>0</v>
      </c>
      <c r="BZ61" s="700">
        <v>0</v>
      </c>
      <c r="CA61" s="700">
        <v>0</v>
      </c>
      <c r="CB61" s="700">
        <v>0</v>
      </c>
      <c r="CC61" s="700">
        <v>0</v>
      </c>
      <c r="CD61" s="700">
        <v>0</v>
      </c>
      <c r="CE61" s="700">
        <v>0</v>
      </c>
      <c r="CF61" s="700">
        <v>0</v>
      </c>
      <c r="CG61" s="700">
        <v>0</v>
      </c>
      <c r="CH61" s="700">
        <v>0</v>
      </c>
      <c r="CI61" s="700">
        <v>0</v>
      </c>
      <c r="CJ61" s="700">
        <v>0</v>
      </c>
      <c r="CK61" s="700">
        <v>0</v>
      </c>
      <c r="CL61" s="700">
        <v>0</v>
      </c>
      <c r="CM61" s="700">
        <v>0</v>
      </c>
      <c r="CN61" s="700">
        <v>0</v>
      </c>
      <c r="CO61" s="700">
        <v>0</v>
      </c>
      <c r="CP61" s="700">
        <v>0</v>
      </c>
      <c r="CQ61" s="700">
        <v>0</v>
      </c>
      <c r="CR61" s="700">
        <v>0</v>
      </c>
      <c r="CS61" s="700">
        <v>0</v>
      </c>
      <c r="CT61" s="700">
        <v>0</v>
      </c>
      <c r="CU61" s="700">
        <v>0</v>
      </c>
      <c r="CV61" s="700">
        <v>0</v>
      </c>
      <c r="CW61" s="700">
        <v>0</v>
      </c>
      <c r="CX61" s="700">
        <v>0</v>
      </c>
      <c r="CY61" s="700">
        <v>0</v>
      </c>
      <c r="CZ61" s="953">
        <v>0</v>
      </c>
      <c r="DA61" s="954">
        <v>0</v>
      </c>
      <c r="DB61" s="954">
        <v>0</v>
      </c>
      <c r="DC61" s="954">
        <v>0</v>
      </c>
      <c r="DD61" s="954">
        <v>0</v>
      </c>
      <c r="DE61" s="954">
        <v>0</v>
      </c>
      <c r="DF61" s="954">
        <v>0</v>
      </c>
      <c r="DG61" s="954">
        <v>0</v>
      </c>
      <c r="DH61" s="954">
        <v>0</v>
      </c>
      <c r="DI61" s="954">
        <v>0</v>
      </c>
      <c r="DJ61" s="954">
        <v>0</v>
      </c>
      <c r="DK61" s="954">
        <v>0</v>
      </c>
      <c r="DL61" s="954">
        <v>0</v>
      </c>
      <c r="DM61" s="954">
        <v>0</v>
      </c>
      <c r="DN61" s="954">
        <v>0</v>
      </c>
      <c r="DO61" s="954">
        <v>0</v>
      </c>
      <c r="DP61" s="954">
        <v>0</v>
      </c>
      <c r="DQ61" s="954">
        <v>0</v>
      </c>
      <c r="DR61" s="954">
        <v>0</v>
      </c>
      <c r="DS61" s="954">
        <v>0</v>
      </c>
      <c r="DT61" s="954">
        <v>0</v>
      </c>
      <c r="DU61" s="954">
        <v>0</v>
      </c>
      <c r="DV61" s="954">
        <v>0</v>
      </c>
      <c r="DW61" s="955">
        <v>0</v>
      </c>
      <c r="DX61" s="934"/>
    </row>
    <row r="62" spans="2:128" x14ac:dyDescent="0.2">
      <c r="B62" s="960"/>
      <c r="C62" s="743"/>
      <c r="D62" s="961"/>
      <c r="E62" s="962"/>
      <c r="F62" s="961"/>
      <c r="G62" s="961"/>
      <c r="H62" s="961"/>
      <c r="I62" s="961"/>
      <c r="J62" s="961"/>
      <c r="K62" s="961"/>
      <c r="L62" s="961"/>
      <c r="M62" s="961"/>
      <c r="N62" s="961"/>
      <c r="O62" s="961"/>
      <c r="P62" s="961"/>
      <c r="Q62" s="961"/>
      <c r="R62" s="745"/>
      <c r="S62" s="961"/>
      <c r="T62" s="961"/>
      <c r="U62" s="699" t="s">
        <v>721</v>
      </c>
      <c r="V62" s="697" t="s">
        <v>123</v>
      </c>
      <c r="W62" s="698" t="s">
        <v>493</v>
      </c>
      <c r="X62" s="689">
        <f>'[2]Financing cost'!B81</f>
        <v>0</v>
      </c>
      <c r="Y62" s="689">
        <f>'[2]Financing cost'!C81</f>
        <v>0</v>
      </c>
      <c r="Z62" s="689">
        <f>'[2]Financing cost'!D81</f>
        <v>2160.864</v>
      </c>
      <c r="AA62" s="689">
        <f>'[2]Financing cost'!E81</f>
        <v>4321.7280000000001</v>
      </c>
      <c r="AB62" s="689">
        <f>'[2]Financing cost'!F81</f>
        <v>4321.7280000000001</v>
      </c>
      <c r="AC62" s="689">
        <f>'[2]Financing cost'!G81</f>
        <v>4321.7280000000001</v>
      </c>
      <c r="AD62" s="689">
        <f>'[2]Financing cost'!H81</f>
        <v>4321.7280000000001</v>
      </c>
      <c r="AE62" s="689">
        <f>'[2]Financing cost'!I81</f>
        <v>4321.7280000000001</v>
      </c>
      <c r="AF62" s="689">
        <f>'[2]Financing cost'!J81</f>
        <v>4321.7280000000001</v>
      </c>
      <c r="AG62" s="689">
        <f>'[2]Financing cost'!K81</f>
        <v>4321.7280000000001</v>
      </c>
      <c r="AH62" s="689">
        <f>'[2]Financing cost'!L81</f>
        <v>4321.7280000000001</v>
      </c>
      <c r="AI62" s="689">
        <f>'[2]Financing cost'!M81</f>
        <v>4321.7280000000001</v>
      </c>
      <c r="AJ62" s="689">
        <f>'[2]Financing cost'!N81</f>
        <v>4321.7280000000001</v>
      </c>
      <c r="AK62" s="689">
        <f>'[2]Financing cost'!O81</f>
        <v>4321.7280000000001</v>
      </c>
      <c r="AL62" s="689">
        <f>'[2]Financing cost'!P81</f>
        <v>4321.7280000000001</v>
      </c>
      <c r="AM62" s="689">
        <f>'[2]Financing cost'!Q81</f>
        <v>4321.7280000000001</v>
      </c>
      <c r="AN62" s="689">
        <f>'[2]Financing cost'!R81</f>
        <v>4321.7280000000001</v>
      </c>
      <c r="AO62" s="689">
        <f>'[2]Financing cost'!S81</f>
        <v>4321.7280000000001</v>
      </c>
      <c r="AP62" s="689">
        <f>'[2]Financing cost'!T81</f>
        <v>4321.7280000000001</v>
      </c>
      <c r="AQ62" s="689">
        <f>'[2]Financing cost'!U81</f>
        <v>4321.7280000000001</v>
      </c>
      <c r="AR62" s="689">
        <f>'[2]Financing cost'!V81</f>
        <v>4321.7280000000001</v>
      </c>
      <c r="AS62" s="689">
        <f>'[2]Financing cost'!W81</f>
        <v>4321.7280000000001</v>
      </c>
      <c r="AT62" s="689">
        <f>'[2]Financing cost'!X81</f>
        <v>4321.7280000000001</v>
      </c>
      <c r="AU62" s="689">
        <f>'[2]Financing cost'!Y81</f>
        <v>4321.7280000000001</v>
      </c>
      <c r="AV62" s="689">
        <f>'[2]Financing cost'!Z81</f>
        <v>4321.7280000000001</v>
      </c>
      <c r="AW62" s="689">
        <f>'[2]Financing cost'!AA81</f>
        <v>4321.7280000000001</v>
      </c>
      <c r="AX62" s="689">
        <f>'[2]Financing cost'!AB81</f>
        <v>4321.7280000000001</v>
      </c>
      <c r="AY62" s="689">
        <f>'[2]Financing cost'!AC81</f>
        <v>4321.7280000000001</v>
      </c>
      <c r="AZ62" s="689">
        <f>'[2]Financing cost'!AD81</f>
        <v>4321.7280000000001</v>
      </c>
      <c r="BA62" s="689">
        <f>'[2]Financing cost'!AE81</f>
        <v>4321.7280000000001</v>
      </c>
      <c r="BB62" s="689">
        <f>'[2]Financing cost'!AF81</f>
        <v>4321.7280000000001</v>
      </c>
      <c r="BC62" s="689">
        <f>'[2]Financing cost'!AG81</f>
        <v>4321.7280000000001</v>
      </c>
      <c r="BD62" s="689">
        <f>'[2]Financing cost'!AH81</f>
        <v>4321.7280000000001</v>
      </c>
      <c r="BE62" s="689">
        <f>'[2]Financing cost'!AI81</f>
        <v>4321.7280000000001</v>
      </c>
      <c r="BF62" s="689">
        <f>'[2]Financing cost'!AJ81</f>
        <v>4321.7280000000001</v>
      </c>
      <c r="BG62" s="689">
        <f>'[2]Financing cost'!AK81</f>
        <v>4321.7280000000001</v>
      </c>
      <c r="BH62" s="689">
        <f>'[2]Financing cost'!AL81</f>
        <v>4321.7280000000001</v>
      </c>
      <c r="BI62" s="689">
        <f>'[2]Financing cost'!AM81</f>
        <v>4321.7280000000001</v>
      </c>
      <c r="BJ62" s="689">
        <f>'[2]Financing cost'!AN81</f>
        <v>4321.7280000000001</v>
      </c>
      <c r="BK62" s="689">
        <f>'[2]Financing cost'!AO81</f>
        <v>4321.7280000000001</v>
      </c>
      <c r="BL62" s="689">
        <f>'[2]Financing cost'!AP81</f>
        <v>4321.7280000000001</v>
      </c>
      <c r="BM62" s="689">
        <f>'[2]Financing cost'!AQ81</f>
        <v>4321.7280000000001</v>
      </c>
      <c r="BN62" s="689">
        <f>'[2]Financing cost'!AR81</f>
        <v>4321.7280000000001</v>
      </c>
      <c r="BO62" s="689">
        <f>'[2]Financing cost'!AS81</f>
        <v>4321.7280000000001</v>
      </c>
      <c r="BP62" s="689">
        <f>'[2]Financing cost'!AT81</f>
        <v>4321.7280000000001</v>
      </c>
      <c r="BQ62" s="689">
        <f>'[2]Financing cost'!AU81</f>
        <v>4321.7280000000001</v>
      </c>
      <c r="BR62" s="689">
        <f>'[2]Financing cost'!AV81</f>
        <v>4321.7280000000001</v>
      </c>
      <c r="BS62" s="689">
        <f>'[2]Financing cost'!AW81</f>
        <v>4321.7280000000001</v>
      </c>
      <c r="BT62" s="689">
        <f>'[2]Financing cost'!AX81</f>
        <v>4321.7280000000001</v>
      </c>
      <c r="BU62" s="689">
        <f>'[2]Financing cost'!AY81</f>
        <v>4321.7280000000001</v>
      </c>
      <c r="BV62" s="689">
        <f>'[2]Financing cost'!AZ81</f>
        <v>4321.7280000000001</v>
      </c>
      <c r="BW62" s="689">
        <f>'[2]Financing cost'!BA81</f>
        <v>4321.7280000000001</v>
      </c>
      <c r="BX62" s="689">
        <f>'[2]Financing cost'!BB81</f>
        <v>4321.7280000000001</v>
      </c>
      <c r="BY62" s="689">
        <f>'[2]Financing cost'!BC81</f>
        <v>4321.7280000000001</v>
      </c>
      <c r="BZ62" s="689">
        <f>'[2]Financing cost'!BD81</f>
        <v>4321.7280000000001</v>
      </c>
      <c r="CA62" s="689">
        <f>'[2]Financing cost'!BE81</f>
        <v>4321.7280000000001</v>
      </c>
      <c r="CB62" s="689">
        <f>'[2]Financing cost'!BF81</f>
        <v>4321.7280000000001</v>
      </c>
      <c r="CC62" s="689">
        <f>'[2]Financing cost'!BG81</f>
        <v>4321.7280000000001</v>
      </c>
      <c r="CD62" s="689">
        <f>'[2]Financing cost'!BH81</f>
        <v>4321.7280000000001</v>
      </c>
      <c r="CE62" s="689">
        <f>'[2]Financing cost'!BI81</f>
        <v>4321.7280000000001</v>
      </c>
      <c r="CF62" s="689">
        <f>'[2]Financing cost'!BJ81</f>
        <v>4321.7280000000001</v>
      </c>
      <c r="CG62" s="689">
        <f>'[2]Financing cost'!BK81</f>
        <v>4321.7280000000001</v>
      </c>
      <c r="CH62" s="689">
        <f>'[2]Financing cost'!BL81</f>
        <v>4321.7280000000001</v>
      </c>
      <c r="CI62" s="689">
        <f>'[2]Financing cost'!BM81</f>
        <v>4321.7280000000001</v>
      </c>
      <c r="CJ62" s="689">
        <f>'[2]Financing cost'!BN81</f>
        <v>4321.7280000000001</v>
      </c>
      <c r="CK62" s="689">
        <f>'[2]Financing cost'!BO81</f>
        <v>4321.7280000000001</v>
      </c>
      <c r="CL62" s="689">
        <f>'[2]Financing cost'!BP81</f>
        <v>4321.7280000000001</v>
      </c>
      <c r="CM62" s="689">
        <f>'[2]Financing cost'!BQ81</f>
        <v>4321.7280000000001</v>
      </c>
      <c r="CN62" s="689">
        <f>'[2]Financing cost'!BR81</f>
        <v>4321.7280000000001</v>
      </c>
      <c r="CO62" s="689">
        <f>'[2]Financing cost'!BS81</f>
        <v>4321.7280000000001</v>
      </c>
      <c r="CP62" s="689">
        <f>'[2]Financing cost'!BT81</f>
        <v>4321.7280000000001</v>
      </c>
      <c r="CQ62" s="689">
        <f>'[2]Financing cost'!BU81</f>
        <v>4321.7280000000001</v>
      </c>
      <c r="CR62" s="689">
        <f>'[2]Financing cost'!BV81</f>
        <v>4321.7280000000001</v>
      </c>
      <c r="CS62" s="689">
        <f>'[2]Financing cost'!BW81</f>
        <v>4321.7280000000001</v>
      </c>
      <c r="CT62" s="689">
        <f>'[2]Financing cost'!BX81</f>
        <v>4321.7280000000001</v>
      </c>
      <c r="CU62" s="689">
        <f>'[2]Financing cost'!BY81</f>
        <v>4321.7280000000001</v>
      </c>
      <c r="CV62" s="689">
        <f>'[2]Financing cost'!BZ81</f>
        <v>4321.7280000000001</v>
      </c>
      <c r="CW62" s="689">
        <f>'[2]Financing cost'!CA81</f>
        <v>4321.7280000000001</v>
      </c>
      <c r="CX62" s="689">
        <f>'[2]Financing cost'!CB81</f>
        <v>4321.7280000000001</v>
      </c>
      <c r="CY62" s="689">
        <f>'[2]Financing cost'!CC81</f>
        <v>4321.7280000000001</v>
      </c>
      <c r="CZ62" s="953"/>
      <c r="DA62" s="954"/>
      <c r="DB62" s="954"/>
      <c r="DC62" s="954"/>
      <c r="DD62" s="954"/>
      <c r="DE62" s="954"/>
      <c r="DF62" s="954"/>
      <c r="DG62" s="954"/>
      <c r="DH62" s="954"/>
      <c r="DI62" s="954"/>
      <c r="DJ62" s="954"/>
      <c r="DK62" s="954"/>
      <c r="DL62" s="954"/>
      <c r="DM62" s="954"/>
      <c r="DN62" s="954"/>
      <c r="DO62" s="954"/>
      <c r="DP62" s="954"/>
      <c r="DQ62" s="954"/>
      <c r="DR62" s="954"/>
      <c r="DS62" s="954"/>
      <c r="DT62" s="954"/>
      <c r="DU62" s="954"/>
      <c r="DV62" s="954"/>
      <c r="DW62" s="955"/>
      <c r="DX62" s="934"/>
    </row>
    <row r="63" spans="2:128" x14ac:dyDescent="0.2">
      <c r="B63" s="960"/>
      <c r="C63" s="963"/>
      <c r="D63" s="885"/>
      <c r="E63" s="920"/>
      <c r="F63" s="885"/>
      <c r="G63" s="885"/>
      <c r="H63" s="885"/>
      <c r="I63" s="885"/>
      <c r="J63" s="885"/>
      <c r="K63" s="885"/>
      <c r="L63" s="885"/>
      <c r="M63" s="885"/>
      <c r="N63" s="885"/>
      <c r="O63" s="885"/>
      <c r="P63" s="885"/>
      <c r="Q63" s="885"/>
      <c r="R63" s="964"/>
      <c r="S63" s="885"/>
      <c r="T63" s="885"/>
      <c r="U63" s="699" t="s">
        <v>495</v>
      </c>
      <c r="V63" s="697" t="s">
        <v>123</v>
      </c>
      <c r="W63" s="701" t="s">
        <v>493</v>
      </c>
      <c r="X63" s="689">
        <f>[2]Costs!F200</f>
        <v>0</v>
      </c>
      <c r="Y63" s="689">
        <f>[2]Costs!G200</f>
        <v>0</v>
      </c>
      <c r="Z63" s="689">
        <f>[2]Costs!H200</f>
        <v>0</v>
      </c>
      <c r="AA63" s="689">
        <f>[2]Costs!I200</f>
        <v>0</v>
      </c>
      <c r="AB63" s="689">
        <f>[2]Costs!J200</f>
        <v>1040.6669096278056</v>
      </c>
      <c r="AC63" s="689">
        <f>AB63</f>
        <v>1040.6669096278056</v>
      </c>
      <c r="AD63" s="689">
        <f t="shared" ref="AD63:CO64" si="16">AC63</f>
        <v>1040.6669096278056</v>
      </c>
      <c r="AE63" s="689">
        <f t="shared" si="16"/>
        <v>1040.6669096278056</v>
      </c>
      <c r="AF63" s="689">
        <f t="shared" si="16"/>
        <v>1040.6669096278056</v>
      </c>
      <c r="AG63" s="689">
        <f t="shared" si="16"/>
        <v>1040.6669096278056</v>
      </c>
      <c r="AH63" s="689">
        <f t="shared" si="16"/>
        <v>1040.6669096278056</v>
      </c>
      <c r="AI63" s="689">
        <f t="shared" si="16"/>
        <v>1040.6669096278056</v>
      </c>
      <c r="AJ63" s="689">
        <f t="shared" si="16"/>
        <v>1040.6669096278056</v>
      </c>
      <c r="AK63" s="689">
        <f t="shared" si="16"/>
        <v>1040.6669096278056</v>
      </c>
      <c r="AL63" s="689">
        <f t="shared" si="16"/>
        <v>1040.6669096278056</v>
      </c>
      <c r="AM63" s="689">
        <f t="shared" si="16"/>
        <v>1040.6669096278056</v>
      </c>
      <c r="AN63" s="689">
        <f t="shared" si="16"/>
        <v>1040.6669096278056</v>
      </c>
      <c r="AO63" s="689">
        <f t="shared" si="16"/>
        <v>1040.6669096278056</v>
      </c>
      <c r="AP63" s="689">
        <f t="shared" si="16"/>
        <v>1040.6669096278056</v>
      </c>
      <c r="AQ63" s="689">
        <f t="shared" si="16"/>
        <v>1040.6669096278056</v>
      </c>
      <c r="AR63" s="689">
        <f t="shared" si="16"/>
        <v>1040.6669096278056</v>
      </c>
      <c r="AS63" s="689">
        <f t="shared" si="16"/>
        <v>1040.6669096278056</v>
      </c>
      <c r="AT63" s="689">
        <f t="shared" si="16"/>
        <v>1040.6669096278056</v>
      </c>
      <c r="AU63" s="689">
        <f t="shared" si="16"/>
        <v>1040.6669096278056</v>
      </c>
      <c r="AV63" s="689">
        <f t="shared" si="16"/>
        <v>1040.6669096278056</v>
      </c>
      <c r="AW63" s="689">
        <f t="shared" si="16"/>
        <v>1040.6669096278056</v>
      </c>
      <c r="AX63" s="689">
        <f t="shared" si="16"/>
        <v>1040.6669096278056</v>
      </c>
      <c r="AY63" s="689">
        <f t="shared" si="16"/>
        <v>1040.6669096278056</v>
      </c>
      <c r="AZ63" s="689">
        <f t="shared" si="16"/>
        <v>1040.6669096278056</v>
      </c>
      <c r="BA63" s="689">
        <f t="shared" si="16"/>
        <v>1040.6669096278056</v>
      </c>
      <c r="BB63" s="689">
        <f t="shared" si="16"/>
        <v>1040.6669096278056</v>
      </c>
      <c r="BC63" s="689">
        <f t="shared" si="16"/>
        <v>1040.6669096278056</v>
      </c>
      <c r="BD63" s="689">
        <f t="shared" si="16"/>
        <v>1040.6669096278056</v>
      </c>
      <c r="BE63" s="689">
        <f t="shared" si="16"/>
        <v>1040.6669096278056</v>
      </c>
      <c r="BF63" s="689">
        <f t="shared" si="16"/>
        <v>1040.6669096278056</v>
      </c>
      <c r="BG63" s="689">
        <f t="shared" si="16"/>
        <v>1040.6669096278056</v>
      </c>
      <c r="BH63" s="689">
        <f t="shared" si="16"/>
        <v>1040.6669096278056</v>
      </c>
      <c r="BI63" s="689">
        <f t="shared" si="16"/>
        <v>1040.6669096278056</v>
      </c>
      <c r="BJ63" s="689">
        <f t="shared" si="16"/>
        <v>1040.6669096278056</v>
      </c>
      <c r="BK63" s="689">
        <f t="shared" si="16"/>
        <v>1040.6669096278056</v>
      </c>
      <c r="BL63" s="689">
        <f t="shared" si="16"/>
        <v>1040.6669096278056</v>
      </c>
      <c r="BM63" s="689">
        <f t="shared" si="16"/>
        <v>1040.6669096278056</v>
      </c>
      <c r="BN63" s="689">
        <f t="shared" si="16"/>
        <v>1040.6669096278056</v>
      </c>
      <c r="BO63" s="689">
        <f t="shared" si="16"/>
        <v>1040.6669096278056</v>
      </c>
      <c r="BP63" s="689">
        <f t="shared" si="16"/>
        <v>1040.6669096278056</v>
      </c>
      <c r="BQ63" s="689">
        <f t="shared" si="16"/>
        <v>1040.6669096278056</v>
      </c>
      <c r="BR63" s="689">
        <f t="shared" si="16"/>
        <v>1040.6669096278056</v>
      </c>
      <c r="BS63" s="689">
        <f t="shared" si="16"/>
        <v>1040.6669096278056</v>
      </c>
      <c r="BT63" s="689">
        <f t="shared" si="16"/>
        <v>1040.6669096278056</v>
      </c>
      <c r="BU63" s="689">
        <f t="shared" si="16"/>
        <v>1040.6669096278056</v>
      </c>
      <c r="BV63" s="689">
        <f t="shared" si="16"/>
        <v>1040.6669096278056</v>
      </c>
      <c r="BW63" s="689">
        <f t="shared" si="16"/>
        <v>1040.6669096278056</v>
      </c>
      <c r="BX63" s="689">
        <f t="shared" si="16"/>
        <v>1040.6669096278056</v>
      </c>
      <c r="BY63" s="689">
        <f t="shared" si="16"/>
        <v>1040.6669096278056</v>
      </c>
      <c r="BZ63" s="689">
        <f t="shared" si="16"/>
        <v>1040.6669096278056</v>
      </c>
      <c r="CA63" s="689">
        <f t="shared" si="16"/>
        <v>1040.6669096278056</v>
      </c>
      <c r="CB63" s="689">
        <f t="shared" si="16"/>
        <v>1040.6669096278056</v>
      </c>
      <c r="CC63" s="689">
        <f t="shared" si="16"/>
        <v>1040.6669096278056</v>
      </c>
      <c r="CD63" s="689">
        <f t="shared" si="16"/>
        <v>1040.6669096278056</v>
      </c>
      <c r="CE63" s="689">
        <f t="shared" si="16"/>
        <v>1040.6669096278056</v>
      </c>
      <c r="CF63" s="689">
        <f t="shared" si="16"/>
        <v>1040.6669096278056</v>
      </c>
      <c r="CG63" s="689">
        <f t="shared" si="16"/>
        <v>1040.6669096278056</v>
      </c>
      <c r="CH63" s="689">
        <f t="shared" si="16"/>
        <v>1040.6669096278056</v>
      </c>
      <c r="CI63" s="689">
        <f t="shared" si="16"/>
        <v>1040.6669096278056</v>
      </c>
      <c r="CJ63" s="689">
        <f t="shared" si="16"/>
        <v>1040.6669096278056</v>
      </c>
      <c r="CK63" s="689">
        <f t="shared" si="16"/>
        <v>1040.6669096278056</v>
      </c>
      <c r="CL63" s="689">
        <f t="shared" si="16"/>
        <v>1040.6669096278056</v>
      </c>
      <c r="CM63" s="689">
        <f t="shared" si="16"/>
        <v>1040.6669096278056</v>
      </c>
      <c r="CN63" s="689">
        <f t="shared" si="16"/>
        <v>1040.6669096278056</v>
      </c>
      <c r="CO63" s="689">
        <f t="shared" si="16"/>
        <v>1040.6669096278056</v>
      </c>
      <c r="CP63" s="689">
        <f t="shared" ref="CP63:CY64" si="17">CO63</f>
        <v>1040.6669096278056</v>
      </c>
      <c r="CQ63" s="689">
        <f t="shared" si="17"/>
        <v>1040.6669096278056</v>
      </c>
      <c r="CR63" s="689">
        <f t="shared" si="17"/>
        <v>1040.6669096278056</v>
      </c>
      <c r="CS63" s="689">
        <f t="shared" si="17"/>
        <v>1040.6669096278056</v>
      </c>
      <c r="CT63" s="689">
        <f t="shared" si="17"/>
        <v>1040.6669096278056</v>
      </c>
      <c r="CU63" s="689">
        <f t="shared" si="17"/>
        <v>1040.6669096278056</v>
      </c>
      <c r="CV63" s="689">
        <f t="shared" si="17"/>
        <v>1040.6669096278056</v>
      </c>
      <c r="CW63" s="689">
        <f t="shared" si="17"/>
        <v>1040.6669096278056</v>
      </c>
      <c r="CX63" s="689">
        <f t="shared" si="17"/>
        <v>1040.6669096278056</v>
      </c>
      <c r="CY63" s="689">
        <f t="shared" si="17"/>
        <v>1040.6669096278056</v>
      </c>
      <c r="CZ63" s="953">
        <v>0</v>
      </c>
      <c r="DA63" s="954">
        <v>0</v>
      </c>
      <c r="DB63" s="954">
        <v>0</v>
      </c>
      <c r="DC63" s="954">
        <v>0</v>
      </c>
      <c r="DD63" s="954">
        <v>0</v>
      </c>
      <c r="DE63" s="954">
        <v>0</v>
      </c>
      <c r="DF63" s="954">
        <v>0</v>
      </c>
      <c r="DG63" s="954">
        <v>0</v>
      </c>
      <c r="DH63" s="954">
        <v>0</v>
      </c>
      <c r="DI63" s="954">
        <v>0</v>
      </c>
      <c r="DJ63" s="954">
        <v>0</v>
      </c>
      <c r="DK63" s="954">
        <v>0</v>
      </c>
      <c r="DL63" s="954">
        <v>0</v>
      </c>
      <c r="DM63" s="954">
        <v>0</v>
      </c>
      <c r="DN63" s="954">
        <v>0</v>
      </c>
      <c r="DO63" s="954">
        <v>0</v>
      </c>
      <c r="DP63" s="954">
        <v>0</v>
      </c>
      <c r="DQ63" s="954">
        <v>0</v>
      </c>
      <c r="DR63" s="954">
        <v>0</v>
      </c>
      <c r="DS63" s="954">
        <v>0</v>
      </c>
      <c r="DT63" s="954">
        <v>0</v>
      </c>
      <c r="DU63" s="954">
        <v>0</v>
      </c>
      <c r="DV63" s="954">
        <v>0</v>
      </c>
      <c r="DW63" s="955">
        <v>0</v>
      </c>
      <c r="DX63" s="934"/>
    </row>
    <row r="64" spans="2:128" x14ac:dyDescent="0.2">
      <c r="B64" s="965"/>
      <c r="C64" s="966"/>
      <c r="D64" s="885"/>
      <c r="E64" s="920"/>
      <c r="F64" s="885"/>
      <c r="G64" s="885"/>
      <c r="H64" s="885"/>
      <c r="I64" s="885"/>
      <c r="J64" s="885"/>
      <c r="K64" s="885"/>
      <c r="L64" s="885"/>
      <c r="M64" s="885"/>
      <c r="N64" s="885"/>
      <c r="O64" s="885"/>
      <c r="P64" s="885"/>
      <c r="Q64" s="885"/>
      <c r="R64" s="964"/>
      <c r="S64" s="885"/>
      <c r="T64" s="885"/>
      <c r="U64" s="699" t="s">
        <v>496</v>
      </c>
      <c r="V64" s="697" t="s">
        <v>123</v>
      </c>
      <c r="W64" s="701" t="s">
        <v>493</v>
      </c>
      <c r="X64" s="689">
        <f>[2]Costs!F201</f>
        <v>0</v>
      </c>
      <c r="Y64" s="689">
        <f>[2]Costs!G201</f>
        <v>0</v>
      </c>
      <c r="Z64" s="689">
        <f>[2]Costs!H201</f>
        <v>0</v>
      </c>
      <c r="AA64" s="689">
        <f>[2]Costs!I201</f>
        <v>0</v>
      </c>
      <c r="AB64" s="689">
        <f>[2]Costs!J201</f>
        <v>2079.8744237993774</v>
      </c>
      <c r="AC64" s="700">
        <f>AB64</f>
        <v>2079.8744237993774</v>
      </c>
      <c r="AD64" s="700">
        <f t="shared" si="16"/>
        <v>2079.8744237993774</v>
      </c>
      <c r="AE64" s="700">
        <f t="shared" si="16"/>
        <v>2079.8744237993774</v>
      </c>
      <c r="AF64" s="700">
        <f t="shared" si="16"/>
        <v>2079.8744237993774</v>
      </c>
      <c r="AG64" s="700">
        <f t="shared" si="16"/>
        <v>2079.8744237993774</v>
      </c>
      <c r="AH64" s="700">
        <f t="shared" si="16"/>
        <v>2079.8744237993774</v>
      </c>
      <c r="AI64" s="700">
        <f t="shared" si="16"/>
        <v>2079.8744237993774</v>
      </c>
      <c r="AJ64" s="700">
        <f t="shared" si="16"/>
        <v>2079.8744237993774</v>
      </c>
      <c r="AK64" s="700">
        <f t="shared" si="16"/>
        <v>2079.8744237993774</v>
      </c>
      <c r="AL64" s="700">
        <f t="shared" si="16"/>
        <v>2079.8744237993774</v>
      </c>
      <c r="AM64" s="700">
        <f t="shared" si="16"/>
        <v>2079.8744237993774</v>
      </c>
      <c r="AN64" s="700">
        <f t="shared" si="16"/>
        <v>2079.8744237993774</v>
      </c>
      <c r="AO64" s="700">
        <f t="shared" si="16"/>
        <v>2079.8744237993774</v>
      </c>
      <c r="AP64" s="700">
        <f t="shared" si="16"/>
        <v>2079.8744237993774</v>
      </c>
      <c r="AQ64" s="700">
        <f t="shared" si="16"/>
        <v>2079.8744237993774</v>
      </c>
      <c r="AR64" s="700">
        <f t="shared" si="16"/>
        <v>2079.8744237993774</v>
      </c>
      <c r="AS64" s="700">
        <f t="shared" si="16"/>
        <v>2079.8744237993774</v>
      </c>
      <c r="AT64" s="700">
        <f t="shared" si="16"/>
        <v>2079.8744237993774</v>
      </c>
      <c r="AU64" s="700">
        <f t="shared" si="16"/>
        <v>2079.8744237993774</v>
      </c>
      <c r="AV64" s="700">
        <f t="shared" si="16"/>
        <v>2079.8744237993774</v>
      </c>
      <c r="AW64" s="700">
        <f t="shared" si="16"/>
        <v>2079.8744237993774</v>
      </c>
      <c r="AX64" s="700">
        <f t="shared" si="16"/>
        <v>2079.8744237993774</v>
      </c>
      <c r="AY64" s="700">
        <f t="shared" si="16"/>
        <v>2079.8744237993774</v>
      </c>
      <c r="AZ64" s="700">
        <f t="shared" si="16"/>
        <v>2079.8744237993774</v>
      </c>
      <c r="BA64" s="700">
        <f t="shared" si="16"/>
        <v>2079.8744237993774</v>
      </c>
      <c r="BB64" s="700">
        <f t="shared" si="16"/>
        <v>2079.8744237993774</v>
      </c>
      <c r="BC64" s="700">
        <f t="shared" si="16"/>
        <v>2079.8744237993774</v>
      </c>
      <c r="BD64" s="700">
        <f t="shared" si="16"/>
        <v>2079.8744237993774</v>
      </c>
      <c r="BE64" s="700">
        <f t="shared" si="16"/>
        <v>2079.8744237993774</v>
      </c>
      <c r="BF64" s="700">
        <f t="shared" si="16"/>
        <v>2079.8744237993774</v>
      </c>
      <c r="BG64" s="700">
        <f t="shared" si="16"/>
        <v>2079.8744237993774</v>
      </c>
      <c r="BH64" s="700">
        <f t="shared" si="16"/>
        <v>2079.8744237993774</v>
      </c>
      <c r="BI64" s="700">
        <f t="shared" si="16"/>
        <v>2079.8744237993774</v>
      </c>
      <c r="BJ64" s="700">
        <f t="shared" si="16"/>
        <v>2079.8744237993774</v>
      </c>
      <c r="BK64" s="700">
        <f t="shared" si="16"/>
        <v>2079.8744237993774</v>
      </c>
      <c r="BL64" s="700">
        <f t="shared" si="16"/>
        <v>2079.8744237993774</v>
      </c>
      <c r="BM64" s="700">
        <f t="shared" si="16"/>
        <v>2079.8744237993774</v>
      </c>
      <c r="BN64" s="700">
        <f t="shared" si="16"/>
        <v>2079.8744237993774</v>
      </c>
      <c r="BO64" s="700">
        <f t="shared" si="16"/>
        <v>2079.8744237993774</v>
      </c>
      <c r="BP64" s="700">
        <f t="shared" si="16"/>
        <v>2079.8744237993774</v>
      </c>
      <c r="BQ64" s="700">
        <f t="shared" si="16"/>
        <v>2079.8744237993774</v>
      </c>
      <c r="BR64" s="700">
        <f t="shared" si="16"/>
        <v>2079.8744237993774</v>
      </c>
      <c r="BS64" s="700">
        <f t="shared" si="16"/>
        <v>2079.8744237993774</v>
      </c>
      <c r="BT64" s="700">
        <f t="shared" si="16"/>
        <v>2079.8744237993774</v>
      </c>
      <c r="BU64" s="700">
        <f t="shared" si="16"/>
        <v>2079.8744237993774</v>
      </c>
      <c r="BV64" s="700">
        <f t="shared" si="16"/>
        <v>2079.8744237993774</v>
      </c>
      <c r="BW64" s="700">
        <f t="shared" si="16"/>
        <v>2079.8744237993774</v>
      </c>
      <c r="BX64" s="700">
        <f t="shared" si="16"/>
        <v>2079.8744237993774</v>
      </c>
      <c r="BY64" s="700">
        <f t="shared" si="16"/>
        <v>2079.8744237993774</v>
      </c>
      <c r="BZ64" s="700">
        <f t="shared" si="16"/>
        <v>2079.8744237993774</v>
      </c>
      <c r="CA64" s="700">
        <f t="shared" si="16"/>
        <v>2079.8744237993774</v>
      </c>
      <c r="CB64" s="700">
        <f t="shared" si="16"/>
        <v>2079.8744237993774</v>
      </c>
      <c r="CC64" s="700">
        <f t="shared" si="16"/>
        <v>2079.8744237993774</v>
      </c>
      <c r="CD64" s="700">
        <f t="shared" si="16"/>
        <v>2079.8744237993774</v>
      </c>
      <c r="CE64" s="700">
        <f t="shared" si="16"/>
        <v>2079.8744237993774</v>
      </c>
      <c r="CF64" s="700">
        <f t="shared" si="16"/>
        <v>2079.8744237993774</v>
      </c>
      <c r="CG64" s="700">
        <f t="shared" si="16"/>
        <v>2079.8744237993774</v>
      </c>
      <c r="CH64" s="700">
        <f t="shared" si="16"/>
        <v>2079.8744237993774</v>
      </c>
      <c r="CI64" s="700">
        <f t="shared" si="16"/>
        <v>2079.8744237993774</v>
      </c>
      <c r="CJ64" s="700">
        <f t="shared" si="16"/>
        <v>2079.8744237993774</v>
      </c>
      <c r="CK64" s="700">
        <f t="shared" si="16"/>
        <v>2079.8744237993774</v>
      </c>
      <c r="CL64" s="700">
        <f t="shared" si="16"/>
        <v>2079.8744237993774</v>
      </c>
      <c r="CM64" s="700">
        <f t="shared" si="16"/>
        <v>2079.8744237993774</v>
      </c>
      <c r="CN64" s="700">
        <f t="shared" si="16"/>
        <v>2079.8744237993774</v>
      </c>
      <c r="CO64" s="700">
        <f t="shared" si="16"/>
        <v>2079.8744237993774</v>
      </c>
      <c r="CP64" s="700">
        <f t="shared" si="17"/>
        <v>2079.8744237993774</v>
      </c>
      <c r="CQ64" s="700">
        <f t="shared" si="17"/>
        <v>2079.8744237993774</v>
      </c>
      <c r="CR64" s="700">
        <f t="shared" si="17"/>
        <v>2079.8744237993774</v>
      </c>
      <c r="CS64" s="700">
        <f t="shared" si="17"/>
        <v>2079.8744237993774</v>
      </c>
      <c r="CT64" s="700">
        <f t="shared" si="17"/>
        <v>2079.8744237993774</v>
      </c>
      <c r="CU64" s="700">
        <f t="shared" si="17"/>
        <v>2079.8744237993774</v>
      </c>
      <c r="CV64" s="700">
        <f t="shared" si="17"/>
        <v>2079.8744237993774</v>
      </c>
      <c r="CW64" s="700">
        <f t="shared" si="17"/>
        <v>2079.8744237993774</v>
      </c>
      <c r="CX64" s="700">
        <f t="shared" si="17"/>
        <v>2079.8744237993774</v>
      </c>
      <c r="CY64" s="700">
        <f t="shared" si="17"/>
        <v>2079.8744237993774</v>
      </c>
      <c r="CZ64" s="953">
        <v>0</v>
      </c>
      <c r="DA64" s="954">
        <v>0</v>
      </c>
      <c r="DB64" s="954">
        <v>0</v>
      </c>
      <c r="DC64" s="954">
        <v>0</v>
      </c>
      <c r="DD64" s="954">
        <v>0</v>
      </c>
      <c r="DE64" s="954">
        <v>0</v>
      </c>
      <c r="DF64" s="954">
        <v>0</v>
      </c>
      <c r="DG64" s="954">
        <v>0</v>
      </c>
      <c r="DH64" s="954">
        <v>0</v>
      </c>
      <c r="DI64" s="954">
        <v>0</v>
      </c>
      <c r="DJ64" s="954">
        <v>0</v>
      </c>
      <c r="DK64" s="954">
        <v>0</v>
      </c>
      <c r="DL64" s="954">
        <v>0</v>
      </c>
      <c r="DM64" s="954">
        <v>0</v>
      </c>
      <c r="DN64" s="954">
        <v>0</v>
      </c>
      <c r="DO64" s="954">
        <v>0</v>
      </c>
      <c r="DP64" s="954">
        <v>0</v>
      </c>
      <c r="DQ64" s="954">
        <v>0</v>
      </c>
      <c r="DR64" s="954">
        <v>0</v>
      </c>
      <c r="DS64" s="954">
        <v>0</v>
      </c>
      <c r="DT64" s="954">
        <v>0</v>
      </c>
      <c r="DU64" s="954">
        <v>0</v>
      </c>
      <c r="DV64" s="954">
        <v>0</v>
      </c>
      <c r="DW64" s="955">
        <v>0</v>
      </c>
      <c r="DX64" s="934"/>
    </row>
    <row r="65" spans="2:128" x14ac:dyDescent="0.2">
      <c r="B65" s="965"/>
      <c r="C65" s="966"/>
      <c r="D65" s="885"/>
      <c r="E65" s="920"/>
      <c r="F65" s="885"/>
      <c r="G65" s="885"/>
      <c r="H65" s="885"/>
      <c r="I65" s="885"/>
      <c r="J65" s="885"/>
      <c r="K65" s="885"/>
      <c r="L65" s="885"/>
      <c r="M65" s="885"/>
      <c r="N65" s="885"/>
      <c r="O65" s="885"/>
      <c r="P65" s="885"/>
      <c r="Q65" s="885"/>
      <c r="R65" s="964"/>
      <c r="S65" s="885"/>
      <c r="T65" s="885"/>
      <c r="U65" s="699" t="s">
        <v>497</v>
      </c>
      <c r="V65" s="703" t="s">
        <v>123</v>
      </c>
      <c r="W65" s="701" t="s">
        <v>493</v>
      </c>
      <c r="X65" s="700">
        <v>0</v>
      </c>
      <c r="Y65" s="700">
        <v>0</v>
      </c>
      <c r="Z65" s="700">
        <v>0</v>
      </c>
      <c r="AA65" s="700">
        <v>0</v>
      </c>
      <c r="AB65" s="700">
        <v>0</v>
      </c>
      <c r="AC65" s="700">
        <v>0</v>
      </c>
      <c r="AD65" s="700">
        <v>0</v>
      </c>
      <c r="AE65" s="700">
        <v>0</v>
      </c>
      <c r="AF65" s="700">
        <v>0</v>
      </c>
      <c r="AG65" s="700">
        <v>0</v>
      </c>
      <c r="AH65" s="700">
        <v>0</v>
      </c>
      <c r="AI65" s="700">
        <v>0</v>
      </c>
      <c r="AJ65" s="700">
        <v>0</v>
      </c>
      <c r="AK65" s="700">
        <v>0</v>
      </c>
      <c r="AL65" s="700">
        <v>0</v>
      </c>
      <c r="AM65" s="700">
        <v>0</v>
      </c>
      <c r="AN65" s="700">
        <v>0</v>
      </c>
      <c r="AO65" s="700">
        <v>0</v>
      </c>
      <c r="AP65" s="700">
        <v>0</v>
      </c>
      <c r="AQ65" s="700">
        <v>0</v>
      </c>
      <c r="AR65" s="700">
        <v>0</v>
      </c>
      <c r="AS65" s="700">
        <v>0</v>
      </c>
      <c r="AT65" s="700">
        <v>0</v>
      </c>
      <c r="AU65" s="700">
        <v>0</v>
      </c>
      <c r="AV65" s="700">
        <v>0</v>
      </c>
      <c r="AW65" s="700">
        <v>0</v>
      </c>
      <c r="AX65" s="700">
        <v>0</v>
      </c>
      <c r="AY65" s="700">
        <v>0</v>
      </c>
      <c r="AZ65" s="700">
        <v>0</v>
      </c>
      <c r="BA65" s="700">
        <v>0</v>
      </c>
      <c r="BB65" s="700">
        <v>0</v>
      </c>
      <c r="BC65" s="700">
        <v>0</v>
      </c>
      <c r="BD65" s="700">
        <v>0</v>
      </c>
      <c r="BE65" s="700">
        <v>0</v>
      </c>
      <c r="BF65" s="700">
        <v>0</v>
      </c>
      <c r="BG65" s="700">
        <v>0</v>
      </c>
      <c r="BH65" s="700">
        <v>0</v>
      </c>
      <c r="BI65" s="700">
        <v>0</v>
      </c>
      <c r="BJ65" s="700">
        <v>0</v>
      </c>
      <c r="BK65" s="700">
        <v>0</v>
      </c>
      <c r="BL65" s="700">
        <v>0</v>
      </c>
      <c r="BM65" s="700">
        <v>0</v>
      </c>
      <c r="BN65" s="700">
        <v>0</v>
      </c>
      <c r="BO65" s="700">
        <v>0</v>
      </c>
      <c r="BP65" s="700">
        <v>0</v>
      </c>
      <c r="BQ65" s="700">
        <v>0</v>
      </c>
      <c r="BR65" s="700">
        <v>0</v>
      </c>
      <c r="BS65" s="700">
        <v>0</v>
      </c>
      <c r="BT65" s="700">
        <v>0</v>
      </c>
      <c r="BU65" s="700">
        <v>0</v>
      </c>
      <c r="BV65" s="700">
        <v>0</v>
      </c>
      <c r="BW65" s="700">
        <v>0</v>
      </c>
      <c r="BX65" s="700">
        <v>0</v>
      </c>
      <c r="BY65" s="700">
        <v>0</v>
      </c>
      <c r="BZ65" s="700">
        <v>0</v>
      </c>
      <c r="CA65" s="700">
        <v>0</v>
      </c>
      <c r="CB65" s="700">
        <v>0</v>
      </c>
      <c r="CC65" s="700">
        <v>0</v>
      </c>
      <c r="CD65" s="700">
        <v>0</v>
      </c>
      <c r="CE65" s="700">
        <v>0</v>
      </c>
      <c r="CF65" s="700">
        <v>0</v>
      </c>
      <c r="CG65" s="700">
        <v>0</v>
      </c>
      <c r="CH65" s="700">
        <v>0</v>
      </c>
      <c r="CI65" s="700">
        <v>0</v>
      </c>
      <c r="CJ65" s="700">
        <v>0</v>
      </c>
      <c r="CK65" s="700">
        <v>0</v>
      </c>
      <c r="CL65" s="700">
        <v>0</v>
      </c>
      <c r="CM65" s="700">
        <v>0</v>
      </c>
      <c r="CN65" s="700">
        <v>0</v>
      </c>
      <c r="CO65" s="700">
        <v>0</v>
      </c>
      <c r="CP65" s="700">
        <v>0</v>
      </c>
      <c r="CQ65" s="700">
        <v>0</v>
      </c>
      <c r="CR65" s="700">
        <v>0</v>
      </c>
      <c r="CS65" s="700">
        <v>0</v>
      </c>
      <c r="CT65" s="700">
        <v>0</v>
      </c>
      <c r="CU65" s="700">
        <v>0</v>
      </c>
      <c r="CV65" s="700">
        <v>0</v>
      </c>
      <c r="CW65" s="700">
        <v>0</v>
      </c>
      <c r="CX65" s="700">
        <v>0</v>
      </c>
      <c r="CY65" s="700">
        <v>0</v>
      </c>
      <c r="CZ65" s="953">
        <v>0</v>
      </c>
      <c r="DA65" s="954">
        <v>0</v>
      </c>
      <c r="DB65" s="954">
        <v>0</v>
      </c>
      <c r="DC65" s="954">
        <v>0</v>
      </c>
      <c r="DD65" s="954">
        <v>0</v>
      </c>
      <c r="DE65" s="954">
        <v>0</v>
      </c>
      <c r="DF65" s="954">
        <v>0</v>
      </c>
      <c r="DG65" s="954">
        <v>0</v>
      </c>
      <c r="DH65" s="954">
        <v>0</v>
      </c>
      <c r="DI65" s="954">
        <v>0</v>
      </c>
      <c r="DJ65" s="954">
        <v>0</v>
      </c>
      <c r="DK65" s="954">
        <v>0</v>
      </c>
      <c r="DL65" s="954">
        <v>0</v>
      </c>
      <c r="DM65" s="954">
        <v>0</v>
      </c>
      <c r="DN65" s="954">
        <v>0</v>
      </c>
      <c r="DO65" s="954">
        <v>0</v>
      </c>
      <c r="DP65" s="954">
        <v>0</v>
      </c>
      <c r="DQ65" s="954">
        <v>0</v>
      </c>
      <c r="DR65" s="954">
        <v>0</v>
      </c>
      <c r="DS65" s="954">
        <v>0</v>
      </c>
      <c r="DT65" s="954">
        <v>0</v>
      </c>
      <c r="DU65" s="954">
        <v>0</v>
      </c>
      <c r="DV65" s="954">
        <v>0</v>
      </c>
      <c r="DW65" s="955">
        <v>0</v>
      </c>
      <c r="DX65" s="934"/>
    </row>
    <row r="66" spans="2:128" x14ac:dyDescent="0.2">
      <c r="B66" s="965"/>
      <c r="C66" s="966"/>
      <c r="D66" s="885"/>
      <c r="E66" s="920"/>
      <c r="F66" s="885"/>
      <c r="G66" s="885"/>
      <c r="H66" s="885"/>
      <c r="I66" s="885"/>
      <c r="J66" s="885"/>
      <c r="K66" s="885"/>
      <c r="L66" s="885"/>
      <c r="M66" s="885"/>
      <c r="N66" s="885"/>
      <c r="O66" s="885"/>
      <c r="P66" s="885"/>
      <c r="Q66" s="885"/>
      <c r="R66" s="964"/>
      <c r="S66" s="885"/>
      <c r="T66" s="885"/>
      <c r="U66" s="699" t="s">
        <v>498</v>
      </c>
      <c r="V66" s="697" t="s">
        <v>123</v>
      </c>
      <c r="W66" s="701" t="s">
        <v>493</v>
      </c>
      <c r="X66" s="689">
        <f>'[2]Social &amp; Env'!L61</f>
        <v>0</v>
      </c>
      <c r="Y66" s="689">
        <f>'[2]Social &amp; Env'!M61</f>
        <v>0</v>
      </c>
      <c r="Z66" s="689">
        <f>'[2]Social &amp; Env'!N61</f>
        <v>20.713050475120063</v>
      </c>
      <c r="AA66" s="689">
        <f>'[2]Social &amp; Env'!O61</f>
        <v>20.713050475120063</v>
      </c>
      <c r="AB66" s="689">
        <f>'[2]Social &amp; Env'!P61</f>
        <v>0</v>
      </c>
      <c r="AC66" s="689">
        <f>'[2]Social &amp; Env'!Q61</f>
        <v>0</v>
      </c>
      <c r="AD66" s="689">
        <f>'[2]Social &amp; Env'!R61</f>
        <v>0</v>
      </c>
      <c r="AE66" s="689">
        <f>'[2]Social &amp; Env'!S61</f>
        <v>0</v>
      </c>
      <c r="AF66" s="689">
        <f>'[2]Social &amp; Env'!T61</f>
        <v>0</v>
      </c>
      <c r="AG66" s="689">
        <f>'[2]Social &amp; Env'!U61</f>
        <v>0</v>
      </c>
      <c r="AH66" s="689">
        <f>'[2]Social &amp; Env'!V61</f>
        <v>0</v>
      </c>
      <c r="AI66" s="689">
        <f>'[2]Social &amp; Env'!W61</f>
        <v>0</v>
      </c>
      <c r="AJ66" s="689">
        <f>'[2]Social &amp; Env'!X61</f>
        <v>0</v>
      </c>
      <c r="AK66" s="689">
        <f>'[2]Social &amp; Env'!Y61</f>
        <v>0</v>
      </c>
      <c r="AL66" s="689">
        <f>'[2]Social &amp; Env'!Z61</f>
        <v>0</v>
      </c>
      <c r="AM66" s="689">
        <f>'[2]Social &amp; Env'!AA61</f>
        <v>0</v>
      </c>
      <c r="AN66" s="689">
        <f>'[2]Social &amp; Env'!AB61</f>
        <v>0</v>
      </c>
      <c r="AO66" s="689">
        <f>'[2]Social &amp; Env'!AC61</f>
        <v>0</v>
      </c>
      <c r="AP66" s="689">
        <f>'[2]Social &amp; Env'!AD61</f>
        <v>0</v>
      </c>
      <c r="AQ66" s="689">
        <f>'[2]Social &amp; Env'!AE61</f>
        <v>0</v>
      </c>
      <c r="AR66" s="689">
        <f>'[2]Social &amp; Env'!AF61</f>
        <v>0</v>
      </c>
      <c r="AS66" s="689">
        <f>'[2]Social &amp; Env'!AG61</f>
        <v>0</v>
      </c>
      <c r="AT66" s="689">
        <f>'[2]Social &amp; Env'!AH61</f>
        <v>0</v>
      </c>
      <c r="AU66" s="689">
        <f>'[2]Social &amp; Env'!AI61</f>
        <v>0</v>
      </c>
      <c r="AV66" s="689">
        <f>'[2]Social &amp; Env'!AJ61</f>
        <v>0</v>
      </c>
      <c r="AW66" s="689">
        <f>'[2]Social &amp; Env'!AK61</f>
        <v>0</v>
      </c>
      <c r="AX66" s="689">
        <f>'[2]Social &amp; Env'!AL61</f>
        <v>0</v>
      </c>
      <c r="AY66" s="689">
        <f>'[2]Social &amp; Env'!AM61</f>
        <v>0</v>
      </c>
      <c r="AZ66" s="689">
        <f>'[2]Social &amp; Env'!AN61</f>
        <v>0</v>
      </c>
      <c r="BA66" s="689">
        <f>'[2]Social &amp; Env'!AO61</f>
        <v>0</v>
      </c>
      <c r="BB66" s="689">
        <f>'[2]Social &amp; Env'!AP61</f>
        <v>0</v>
      </c>
      <c r="BC66" s="689">
        <f>'[2]Social &amp; Env'!AQ61</f>
        <v>0</v>
      </c>
      <c r="BD66" s="689">
        <f>'[2]Social &amp; Env'!AR61</f>
        <v>0</v>
      </c>
      <c r="BE66" s="689">
        <f>'[2]Social &amp; Env'!AS61</f>
        <v>0</v>
      </c>
      <c r="BF66" s="689">
        <f>'[2]Social &amp; Env'!AT61</f>
        <v>0</v>
      </c>
      <c r="BG66" s="689">
        <f>'[2]Social &amp; Env'!AU61</f>
        <v>0</v>
      </c>
      <c r="BH66" s="689">
        <f>'[2]Social &amp; Env'!AV61</f>
        <v>0</v>
      </c>
      <c r="BI66" s="689">
        <f>'[2]Social &amp; Env'!AW61</f>
        <v>0</v>
      </c>
      <c r="BJ66" s="689">
        <f>'[2]Social &amp; Env'!AX61</f>
        <v>0</v>
      </c>
      <c r="BK66" s="689">
        <f>'[2]Social &amp; Env'!AY61</f>
        <v>0</v>
      </c>
      <c r="BL66" s="689">
        <f>'[2]Social &amp; Env'!AZ61</f>
        <v>0</v>
      </c>
      <c r="BM66" s="689">
        <f>'[2]Social &amp; Env'!BA61</f>
        <v>0</v>
      </c>
      <c r="BN66" s="689">
        <f>'[2]Social &amp; Env'!BB61</f>
        <v>0</v>
      </c>
      <c r="BO66" s="689">
        <f>'[2]Social &amp; Env'!BC61</f>
        <v>0</v>
      </c>
      <c r="BP66" s="689">
        <f>'[2]Social &amp; Env'!BD61</f>
        <v>0</v>
      </c>
      <c r="BQ66" s="689">
        <f>'[2]Social &amp; Env'!BE61</f>
        <v>0</v>
      </c>
      <c r="BR66" s="689">
        <f>'[2]Social &amp; Env'!BF61</f>
        <v>0</v>
      </c>
      <c r="BS66" s="689">
        <f>'[2]Social &amp; Env'!BG61</f>
        <v>0</v>
      </c>
      <c r="BT66" s="689">
        <f>'[2]Social &amp; Env'!BH61</f>
        <v>0</v>
      </c>
      <c r="BU66" s="689">
        <f>'[2]Social &amp; Env'!BI61</f>
        <v>0</v>
      </c>
      <c r="BV66" s="689">
        <f>'[2]Social &amp; Env'!BJ61</f>
        <v>0</v>
      </c>
      <c r="BW66" s="689">
        <f>'[2]Social &amp; Env'!BK61</f>
        <v>0</v>
      </c>
      <c r="BX66" s="689">
        <f>'[2]Social &amp; Env'!BL61</f>
        <v>0</v>
      </c>
      <c r="BY66" s="689">
        <f>'[2]Social &amp; Env'!BM61</f>
        <v>0</v>
      </c>
      <c r="BZ66" s="689">
        <f>'[2]Social &amp; Env'!BN61</f>
        <v>0</v>
      </c>
      <c r="CA66" s="689">
        <f>'[2]Social &amp; Env'!BO61</f>
        <v>0</v>
      </c>
      <c r="CB66" s="689">
        <f>'[2]Social &amp; Env'!BP61</f>
        <v>0</v>
      </c>
      <c r="CC66" s="689">
        <f>'[2]Social &amp; Env'!BQ61</f>
        <v>0</v>
      </c>
      <c r="CD66" s="689">
        <f>'[2]Social &amp; Env'!BR61</f>
        <v>0</v>
      </c>
      <c r="CE66" s="689">
        <f>'[2]Social &amp; Env'!BS61</f>
        <v>0</v>
      </c>
      <c r="CF66" s="689">
        <f>'[2]Social &amp; Env'!BT61</f>
        <v>0</v>
      </c>
      <c r="CG66" s="689">
        <f>'[2]Social &amp; Env'!BU61</f>
        <v>0</v>
      </c>
      <c r="CH66" s="689">
        <f>'[2]Social &amp; Env'!BV61</f>
        <v>0</v>
      </c>
      <c r="CI66" s="689">
        <f>'[2]Social &amp; Env'!BW61</f>
        <v>0</v>
      </c>
      <c r="CJ66" s="689">
        <f>'[2]Social &amp; Env'!BX61</f>
        <v>0</v>
      </c>
      <c r="CK66" s="689">
        <f>'[2]Social &amp; Env'!BY61</f>
        <v>0</v>
      </c>
      <c r="CL66" s="689">
        <f>'[2]Social &amp; Env'!BZ61</f>
        <v>0</v>
      </c>
      <c r="CM66" s="689">
        <f>'[2]Social &amp; Env'!CA61</f>
        <v>0</v>
      </c>
      <c r="CN66" s="689">
        <f>'[2]Social &amp; Env'!CB61</f>
        <v>0</v>
      </c>
      <c r="CO66" s="689">
        <f>'[2]Social &amp; Env'!CC61</f>
        <v>0</v>
      </c>
      <c r="CP66" s="689">
        <f>'[2]Social &amp; Env'!CD61</f>
        <v>0</v>
      </c>
      <c r="CQ66" s="689">
        <f>'[2]Social &amp; Env'!CE61</f>
        <v>0</v>
      </c>
      <c r="CR66" s="689">
        <f>'[2]Social &amp; Env'!CF61</f>
        <v>0</v>
      </c>
      <c r="CS66" s="689">
        <f>'[2]Social &amp; Env'!CG61</f>
        <v>0</v>
      </c>
      <c r="CT66" s="689">
        <f>'[2]Social &amp; Env'!CH61</f>
        <v>0</v>
      </c>
      <c r="CU66" s="689">
        <f>'[2]Social &amp; Env'!CI61</f>
        <v>0</v>
      </c>
      <c r="CV66" s="689">
        <f>'[2]Social &amp; Env'!CJ61</f>
        <v>0</v>
      </c>
      <c r="CW66" s="689">
        <f>'[2]Social &amp; Env'!CK61</f>
        <v>0</v>
      </c>
      <c r="CX66" s="689">
        <f>'[2]Social &amp; Env'!CL61</f>
        <v>0</v>
      </c>
      <c r="CY66" s="689">
        <f>'[2]Social &amp; Env'!CM61</f>
        <v>0</v>
      </c>
      <c r="CZ66" s="953">
        <v>0</v>
      </c>
      <c r="DA66" s="954">
        <v>0</v>
      </c>
      <c r="DB66" s="954">
        <v>0</v>
      </c>
      <c r="DC66" s="954">
        <v>0</v>
      </c>
      <c r="DD66" s="954">
        <v>0</v>
      </c>
      <c r="DE66" s="954">
        <v>0</v>
      </c>
      <c r="DF66" s="954">
        <v>0</v>
      </c>
      <c r="DG66" s="954">
        <v>0</v>
      </c>
      <c r="DH66" s="954">
        <v>0</v>
      </c>
      <c r="DI66" s="954">
        <v>0</v>
      </c>
      <c r="DJ66" s="954">
        <v>0</v>
      </c>
      <c r="DK66" s="954">
        <v>0</v>
      </c>
      <c r="DL66" s="954">
        <v>0</v>
      </c>
      <c r="DM66" s="954">
        <v>0</v>
      </c>
      <c r="DN66" s="954">
        <v>0</v>
      </c>
      <c r="DO66" s="954">
        <v>0</v>
      </c>
      <c r="DP66" s="954">
        <v>0</v>
      </c>
      <c r="DQ66" s="954">
        <v>0</v>
      </c>
      <c r="DR66" s="954">
        <v>0</v>
      </c>
      <c r="DS66" s="954">
        <v>0</v>
      </c>
      <c r="DT66" s="954">
        <v>0</v>
      </c>
      <c r="DU66" s="954">
        <v>0</v>
      </c>
      <c r="DV66" s="954">
        <v>0</v>
      </c>
      <c r="DW66" s="955">
        <v>0</v>
      </c>
      <c r="DX66" s="934"/>
    </row>
    <row r="67" spans="2:128" x14ac:dyDescent="0.2">
      <c r="B67" s="967"/>
      <c r="C67" s="966"/>
      <c r="D67" s="885"/>
      <c r="E67" s="920"/>
      <c r="F67" s="885"/>
      <c r="G67" s="885"/>
      <c r="H67" s="885"/>
      <c r="I67" s="885"/>
      <c r="J67" s="885"/>
      <c r="K67" s="885"/>
      <c r="L67" s="885"/>
      <c r="M67" s="885"/>
      <c r="N67" s="885"/>
      <c r="O67" s="885"/>
      <c r="P67" s="885"/>
      <c r="Q67" s="885"/>
      <c r="R67" s="964"/>
      <c r="S67" s="885"/>
      <c r="T67" s="885"/>
      <c r="U67" s="699" t="s">
        <v>499</v>
      </c>
      <c r="V67" s="697" t="s">
        <v>123</v>
      </c>
      <c r="W67" s="701" t="s">
        <v>493</v>
      </c>
      <c r="X67" s="689">
        <f>'[2]Social &amp; Env'!L62</f>
        <v>0</v>
      </c>
      <c r="Y67" s="689">
        <f>'[2]Social &amp; Env'!M62</f>
        <v>0</v>
      </c>
      <c r="Z67" s="689">
        <f>'[2]Social &amp; Env'!N62</f>
        <v>0</v>
      </c>
      <c r="AA67" s="689">
        <f>'[2]Social &amp; Env'!O62</f>
        <v>0</v>
      </c>
      <c r="AB67" s="689">
        <f>'[2]Social &amp; Env'!P62</f>
        <v>1.6028922720615788</v>
      </c>
      <c r="AC67" s="689">
        <f>'[2]Social &amp; Env'!Q62</f>
        <v>1.6028922720615788</v>
      </c>
      <c r="AD67" s="689">
        <f>'[2]Social &amp; Env'!R62</f>
        <v>1.6028922720615788</v>
      </c>
      <c r="AE67" s="689">
        <f>'[2]Social &amp; Env'!S62</f>
        <v>1.6028922720615788</v>
      </c>
      <c r="AF67" s="689">
        <f>'[2]Social &amp; Env'!T62</f>
        <v>1.6028922720615788</v>
      </c>
      <c r="AG67" s="689">
        <f>'[2]Social &amp; Env'!U62</f>
        <v>1.6028922720615788</v>
      </c>
      <c r="AH67" s="689">
        <f>'[2]Social &amp; Env'!V62</f>
        <v>1.6028922720615788</v>
      </c>
      <c r="AI67" s="689">
        <f>'[2]Social &amp; Env'!W62</f>
        <v>1.6028922720615788</v>
      </c>
      <c r="AJ67" s="689">
        <f>'[2]Social &amp; Env'!X62</f>
        <v>1.6028922720615788</v>
      </c>
      <c r="AK67" s="689">
        <f>'[2]Social &amp; Env'!Y62</f>
        <v>1.6028922720615788</v>
      </c>
      <c r="AL67" s="689">
        <f>'[2]Social &amp; Env'!Z62</f>
        <v>1.6028922720615788</v>
      </c>
      <c r="AM67" s="689">
        <f>'[2]Social &amp; Env'!AA62</f>
        <v>1.6028922720615788</v>
      </c>
      <c r="AN67" s="689">
        <f>'[2]Social &amp; Env'!AB62</f>
        <v>1.6028922720615788</v>
      </c>
      <c r="AO67" s="689">
        <f>'[2]Social &amp; Env'!AC62</f>
        <v>1.6028922720615788</v>
      </c>
      <c r="AP67" s="689">
        <f>'[2]Social &amp; Env'!AD62</f>
        <v>1.6028922720615788</v>
      </c>
      <c r="AQ67" s="689">
        <f>'[2]Social &amp; Env'!AE62</f>
        <v>1.6028922720615788</v>
      </c>
      <c r="AR67" s="689">
        <f>'[2]Social &amp; Env'!AF62</f>
        <v>1.6028922720615788</v>
      </c>
      <c r="AS67" s="689">
        <f>'[2]Social &amp; Env'!AG62</f>
        <v>1.6028922720615788</v>
      </c>
      <c r="AT67" s="689">
        <f>'[2]Social &amp; Env'!AH62</f>
        <v>1.6028922720615788</v>
      </c>
      <c r="AU67" s="689">
        <f>'[2]Social &amp; Env'!AI62</f>
        <v>1.6028922720615788</v>
      </c>
      <c r="AV67" s="689">
        <f>'[2]Social &amp; Env'!AJ62</f>
        <v>1.6028922720615788</v>
      </c>
      <c r="AW67" s="689">
        <f>'[2]Social &amp; Env'!AK62</f>
        <v>1.6028922720615788</v>
      </c>
      <c r="AX67" s="689">
        <f>'[2]Social &amp; Env'!AL62</f>
        <v>1.6028922720615788</v>
      </c>
      <c r="AY67" s="689">
        <f>'[2]Social &amp; Env'!AM62</f>
        <v>1.6028922720615788</v>
      </c>
      <c r="AZ67" s="689">
        <f>'[2]Social &amp; Env'!AN62</f>
        <v>1.6028922720615788</v>
      </c>
      <c r="BA67" s="689">
        <f>'[2]Social &amp; Env'!AO62</f>
        <v>1.6028922720615788</v>
      </c>
      <c r="BB67" s="689">
        <f>'[2]Social &amp; Env'!AP62</f>
        <v>1.6028922720615788</v>
      </c>
      <c r="BC67" s="689">
        <f>'[2]Social &amp; Env'!AQ62</f>
        <v>1.6028922720615788</v>
      </c>
      <c r="BD67" s="689">
        <f>'[2]Social &amp; Env'!AR62</f>
        <v>1.6028922720615788</v>
      </c>
      <c r="BE67" s="689">
        <f>'[2]Social &amp; Env'!AS62</f>
        <v>1.6028922720615788</v>
      </c>
      <c r="BF67" s="689">
        <f>'[2]Social &amp; Env'!AT62</f>
        <v>1.6028922720615788</v>
      </c>
      <c r="BG67" s="689">
        <f>'[2]Social &amp; Env'!AU62</f>
        <v>1.6028922720615788</v>
      </c>
      <c r="BH67" s="689">
        <f>'[2]Social &amp; Env'!AV62</f>
        <v>1.6028922720615788</v>
      </c>
      <c r="BI67" s="689">
        <f>'[2]Social &amp; Env'!AW62</f>
        <v>1.6028922720615788</v>
      </c>
      <c r="BJ67" s="689">
        <f>'[2]Social &amp; Env'!AX62</f>
        <v>1.6028922720615788</v>
      </c>
      <c r="BK67" s="689">
        <f>'[2]Social &amp; Env'!AY62</f>
        <v>1.6028922720615788</v>
      </c>
      <c r="BL67" s="689">
        <f>'[2]Social &amp; Env'!AZ62</f>
        <v>1.6028922720615788</v>
      </c>
      <c r="BM67" s="689">
        <f>'[2]Social &amp; Env'!BA62</f>
        <v>1.6028922720615788</v>
      </c>
      <c r="BN67" s="689">
        <f>'[2]Social &amp; Env'!BB62</f>
        <v>1.6028922720615788</v>
      </c>
      <c r="BO67" s="689">
        <f>'[2]Social &amp; Env'!BC62</f>
        <v>1.6028922720615788</v>
      </c>
      <c r="BP67" s="689">
        <f>'[2]Social &amp; Env'!BD62</f>
        <v>1.6028922720615788</v>
      </c>
      <c r="BQ67" s="689">
        <f>'[2]Social &amp; Env'!BE62</f>
        <v>1.6028922720615788</v>
      </c>
      <c r="BR67" s="689">
        <f>'[2]Social &amp; Env'!BF62</f>
        <v>1.6028922720615788</v>
      </c>
      <c r="BS67" s="689">
        <f>'[2]Social &amp; Env'!BG62</f>
        <v>1.6028922720615788</v>
      </c>
      <c r="BT67" s="689">
        <f>'[2]Social &amp; Env'!BH62</f>
        <v>1.6028922720615788</v>
      </c>
      <c r="BU67" s="689">
        <f>'[2]Social &amp; Env'!BI62</f>
        <v>1.6028922720615788</v>
      </c>
      <c r="BV67" s="689">
        <f>'[2]Social &amp; Env'!BJ62</f>
        <v>1.6028922720615788</v>
      </c>
      <c r="BW67" s="689">
        <f>'[2]Social &amp; Env'!BK62</f>
        <v>1.6028922720615788</v>
      </c>
      <c r="BX67" s="689">
        <f>'[2]Social &amp; Env'!BL62</f>
        <v>1.6028922720615788</v>
      </c>
      <c r="BY67" s="689">
        <f>'[2]Social &amp; Env'!BM62</f>
        <v>1.6028922720615788</v>
      </c>
      <c r="BZ67" s="689">
        <f>'[2]Social &amp; Env'!BN62</f>
        <v>1.6028922720615788</v>
      </c>
      <c r="CA67" s="689">
        <f>'[2]Social &amp; Env'!BO62</f>
        <v>1.6028922720615788</v>
      </c>
      <c r="CB67" s="689">
        <f>'[2]Social &amp; Env'!BP62</f>
        <v>1.6028922720615788</v>
      </c>
      <c r="CC67" s="689">
        <f>'[2]Social &amp; Env'!BQ62</f>
        <v>1.6028922720615788</v>
      </c>
      <c r="CD67" s="689">
        <f>'[2]Social &amp; Env'!BR62</f>
        <v>1.6028922720615788</v>
      </c>
      <c r="CE67" s="689">
        <f>'[2]Social &amp; Env'!BS62</f>
        <v>1.6028922720615788</v>
      </c>
      <c r="CF67" s="689">
        <f>'[2]Social &amp; Env'!BT62</f>
        <v>1.6028922720615788</v>
      </c>
      <c r="CG67" s="689">
        <f>'[2]Social &amp; Env'!BU62</f>
        <v>1.6028922720615788</v>
      </c>
      <c r="CH67" s="689">
        <f>'[2]Social &amp; Env'!BV62</f>
        <v>1.6028922720615788</v>
      </c>
      <c r="CI67" s="689">
        <f>'[2]Social &amp; Env'!BW62</f>
        <v>1.6028922720615788</v>
      </c>
      <c r="CJ67" s="689">
        <f>'[2]Social &amp; Env'!BX62</f>
        <v>1.6028922720615788</v>
      </c>
      <c r="CK67" s="689">
        <f>'[2]Social &amp; Env'!BY62</f>
        <v>1.6028922720615788</v>
      </c>
      <c r="CL67" s="689">
        <f>'[2]Social &amp; Env'!BZ62</f>
        <v>1.6028922720615788</v>
      </c>
      <c r="CM67" s="689">
        <f>'[2]Social &amp; Env'!CA62</f>
        <v>1.6028922720615788</v>
      </c>
      <c r="CN67" s="689">
        <f>'[2]Social &amp; Env'!CB62</f>
        <v>1.6028922720615788</v>
      </c>
      <c r="CO67" s="689">
        <f>'[2]Social &amp; Env'!CC62</f>
        <v>1.6028922720615788</v>
      </c>
      <c r="CP67" s="689">
        <f>'[2]Social &amp; Env'!CD62</f>
        <v>1.6028922720615788</v>
      </c>
      <c r="CQ67" s="689">
        <f>'[2]Social &amp; Env'!CE62</f>
        <v>1.6028922720615788</v>
      </c>
      <c r="CR67" s="689">
        <f>'[2]Social &amp; Env'!CF62</f>
        <v>1.6028922720615788</v>
      </c>
      <c r="CS67" s="689">
        <f>'[2]Social &amp; Env'!CG62</f>
        <v>1.6028922720615788</v>
      </c>
      <c r="CT67" s="689">
        <f>'[2]Social &amp; Env'!CH62</f>
        <v>1.6028922720615788</v>
      </c>
      <c r="CU67" s="689">
        <f>'[2]Social &amp; Env'!CI62</f>
        <v>1.6028922720615788</v>
      </c>
      <c r="CV67" s="689">
        <f>'[2]Social &amp; Env'!CJ62</f>
        <v>1.6028922720615788</v>
      </c>
      <c r="CW67" s="689">
        <f>'[2]Social &amp; Env'!CK62</f>
        <v>1.6028922720615788</v>
      </c>
      <c r="CX67" s="689">
        <f>'[2]Social &amp; Env'!CL62</f>
        <v>1.6028922720615788</v>
      </c>
      <c r="CY67" s="689">
        <f>'[2]Social &amp; Env'!CM62</f>
        <v>1.6028922720615788</v>
      </c>
      <c r="CZ67" s="953">
        <v>0</v>
      </c>
      <c r="DA67" s="954">
        <v>0</v>
      </c>
      <c r="DB67" s="954">
        <v>0</v>
      </c>
      <c r="DC67" s="954">
        <v>0</v>
      </c>
      <c r="DD67" s="954">
        <v>0</v>
      </c>
      <c r="DE67" s="954">
        <v>0</v>
      </c>
      <c r="DF67" s="954">
        <v>0</v>
      </c>
      <c r="DG67" s="954">
        <v>0</v>
      </c>
      <c r="DH67" s="954">
        <v>0</v>
      </c>
      <c r="DI67" s="954">
        <v>0</v>
      </c>
      <c r="DJ67" s="954">
        <v>0</v>
      </c>
      <c r="DK67" s="954">
        <v>0</v>
      </c>
      <c r="DL67" s="954">
        <v>0</v>
      </c>
      <c r="DM67" s="954">
        <v>0</v>
      </c>
      <c r="DN67" s="954">
        <v>0</v>
      </c>
      <c r="DO67" s="954">
        <v>0</v>
      </c>
      <c r="DP67" s="954">
        <v>0</v>
      </c>
      <c r="DQ67" s="954">
        <v>0</v>
      </c>
      <c r="DR67" s="954">
        <v>0</v>
      </c>
      <c r="DS67" s="954">
        <v>0</v>
      </c>
      <c r="DT67" s="954">
        <v>0</v>
      </c>
      <c r="DU67" s="954">
        <v>0</v>
      </c>
      <c r="DV67" s="954">
        <v>0</v>
      </c>
      <c r="DW67" s="955">
        <v>0</v>
      </c>
      <c r="DX67" s="934"/>
    </row>
    <row r="68" spans="2:128" x14ac:dyDescent="0.2">
      <c r="B68" s="967"/>
      <c r="C68" s="966"/>
      <c r="D68" s="885"/>
      <c r="E68" s="920"/>
      <c r="F68" s="885"/>
      <c r="G68" s="885"/>
      <c r="H68" s="885"/>
      <c r="I68" s="885"/>
      <c r="J68" s="885"/>
      <c r="K68" s="885"/>
      <c r="L68" s="885"/>
      <c r="M68" s="885"/>
      <c r="N68" s="885"/>
      <c r="O68" s="885"/>
      <c r="P68" s="885"/>
      <c r="Q68" s="885"/>
      <c r="R68" s="964"/>
      <c r="S68" s="885"/>
      <c r="T68" s="885"/>
      <c r="U68" s="699" t="s">
        <v>500</v>
      </c>
      <c r="V68" s="697" t="s">
        <v>123</v>
      </c>
      <c r="W68" s="701" t="s">
        <v>493</v>
      </c>
      <c r="X68" s="700">
        <f>[2]carbon!J60</f>
        <v>0</v>
      </c>
      <c r="Y68" s="700">
        <f>[2]carbon!K60</f>
        <v>0</v>
      </c>
      <c r="Z68" s="700">
        <f>[2]carbon!L60</f>
        <v>236.14719503990921</v>
      </c>
      <c r="AA68" s="700">
        <f>[2]carbon!M60</f>
        <v>239.95602076635942</v>
      </c>
      <c r="AB68" s="700">
        <f>[2]carbon!N60</f>
        <v>0</v>
      </c>
      <c r="AC68" s="700">
        <f>[2]carbon!O60</f>
        <v>0</v>
      </c>
      <c r="AD68" s="700">
        <f>[2]carbon!P60</f>
        <v>0</v>
      </c>
      <c r="AE68" s="700">
        <f>[2]carbon!Q60</f>
        <v>0</v>
      </c>
      <c r="AF68" s="700">
        <f>[2]carbon!R60</f>
        <v>0</v>
      </c>
      <c r="AG68" s="700">
        <f>[2]carbon!S60</f>
        <v>0</v>
      </c>
      <c r="AH68" s="700">
        <f>[2]carbon!T60</f>
        <v>0</v>
      </c>
      <c r="AI68" s="700">
        <f>[2]carbon!U60</f>
        <v>0</v>
      </c>
      <c r="AJ68" s="700">
        <f>[2]carbon!V60</f>
        <v>0</v>
      </c>
      <c r="AK68" s="700">
        <f>[2]carbon!W60</f>
        <v>0</v>
      </c>
      <c r="AL68" s="700">
        <f>[2]carbon!X60</f>
        <v>0</v>
      </c>
      <c r="AM68" s="700">
        <f>[2]carbon!Y60</f>
        <v>0</v>
      </c>
      <c r="AN68" s="700">
        <f>[2]carbon!Z60</f>
        <v>0</v>
      </c>
      <c r="AO68" s="700">
        <f>[2]carbon!AA60</f>
        <v>0</v>
      </c>
      <c r="AP68" s="700">
        <f>[2]carbon!AB60</f>
        <v>0</v>
      </c>
      <c r="AQ68" s="700">
        <f>[2]carbon!AC60</f>
        <v>0</v>
      </c>
      <c r="AR68" s="700">
        <f>[2]carbon!AD60</f>
        <v>0</v>
      </c>
      <c r="AS68" s="700">
        <f>[2]carbon!AE60</f>
        <v>0</v>
      </c>
      <c r="AT68" s="700">
        <f>[2]carbon!AF60</f>
        <v>0</v>
      </c>
      <c r="AU68" s="700">
        <f>[2]carbon!AG60</f>
        <v>0</v>
      </c>
      <c r="AV68" s="700">
        <f>[2]carbon!AH60</f>
        <v>0</v>
      </c>
      <c r="AW68" s="700">
        <f>[2]carbon!AI60</f>
        <v>0</v>
      </c>
      <c r="AX68" s="700">
        <f>[2]carbon!AJ60</f>
        <v>0</v>
      </c>
      <c r="AY68" s="700">
        <f>[2]carbon!AK60</f>
        <v>0</v>
      </c>
      <c r="AZ68" s="700">
        <f>[2]carbon!AL60</f>
        <v>0</v>
      </c>
      <c r="BA68" s="700">
        <f>[2]carbon!AM60</f>
        <v>0</v>
      </c>
      <c r="BB68" s="700">
        <f>[2]carbon!AN60</f>
        <v>0</v>
      </c>
      <c r="BC68" s="700">
        <f>[2]carbon!AO60</f>
        <v>0</v>
      </c>
      <c r="BD68" s="700">
        <f>[2]carbon!AP60</f>
        <v>0</v>
      </c>
      <c r="BE68" s="700">
        <f>[2]carbon!AQ60</f>
        <v>0</v>
      </c>
      <c r="BF68" s="700">
        <f>[2]carbon!AR60</f>
        <v>0</v>
      </c>
      <c r="BG68" s="700">
        <f>[2]carbon!AS60</f>
        <v>0</v>
      </c>
      <c r="BH68" s="700">
        <f>[2]carbon!AT60</f>
        <v>0</v>
      </c>
      <c r="BI68" s="700">
        <f>[2]carbon!AU60</f>
        <v>0</v>
      </c>
      <c r="BJ68" s="700">
        <f>[2]carbon!AV60</f>
        <v>0</v>
      </c>
      <c r="BK68" s="700">
        <f>[2]carbon!AW60</f>
        <v>0</v>
      </c>
      <c r="BL68" s="700">
        <f>[2]carbon!AX60</f>
        <v>0</v>
      </c>
      <c r="BM68" s="700">
        <f>[2]carbon!AY60</f>
        <v>0</v>
      </c>
      <c r="BN68" s="700">
        <f>[2]carbon!AZ60</f>
        <v>0</v>
      </c>
      <c r="BO68" s="700">
        <f>[2]carbon!BA60</f>
        <v>0</v>
      </c>
      <c r="BP68" s="700">
        <f>[2]carbon!BB60</f>
        <v>0</v>
      </c>
      <c r="BQ68" s="700">
        <f>[2]carbon!BC60</f>
        <v>0</v>
      </c>
      <c r="BR68" s="700">
        <f>[2]carbon!BD60</f>
        <v>0</v>
      </c>
      <c r="BS68" s="700">
        <f>[2]carbon!BE60</f>
        <v>0</v>
      </c>
      <c r="BT68" s="700">
        <f>[2]carbon!BF60</f>
        <v>0</v>
      </c>
      <c r="BU68" s="700">
        <f>[2]carbon!BG60</f>
        <v>0</v>
      </c>
      <c r="BV68" s="700">
        <f>[2]carbon!BH60</f>
        <v>0</v>
      </c>
      <c r="BW68" s="700">
        <f>[2]carbon!BI60</f>
        <v>0</v>
      </c>
      <c r="BX68" s="700">
        <f>[2]carbon!BJ60</f>
        <v>0</v>
      </c>
      <c r="BY68" s="700">
        <f>[2]carbon!BK60</f>
        <v>0</v>
      </c>
      <c r="BZ68" s="700">
        <f>[2]carbon!BL60</f>
        <v>0</v>
      </c>
      <c r="CA68" s="700">
        <f>[2]carbon!BM60</f>
        <v>0</v>
      </c>
      <c r="CB68" s="700">
        <f>[2]carbon!BN60</f>
        <v>0</v>
      </c>
      <c r="CC68" s="700">
        <f>[2]carbon!BO60</f>
        <v>0</v>
      </c>
      <c r="CD68" s="700">
        <f>[2]carbon!BP60</f>
        <v>0</v>
      </c>
      <c r="CE68" s="700">
        <f>[2]carbon!BQ60</f>
        <v>0</v>
      </c>
      <c r="CF68" s="700">
        <f>[2]carbon!BR60</f>
        <v>0</v>
      </c>
      <c r="CG68" s="700">
        <f>[2]carbon!BS60</f>
        <v>0</v>
      </c>
      <c r="CH68" s="700">
        <f>[2]carbon!BT60</f>
        <v>0</v>
      </c>
      <c r="CI68" s="700">
        <f>[2]carbon!BU60</f>
        <v>0</v>
      </c>
      <c r="CJ68" s="700">
        <f>[2]carbon!BV60</f>
        <v>0</v>
      </c>
      <c r="CK68" s="700">
        <f>[2]carbon!BW60</f>
        <v>0</v>
      </c>
      <c r="CL68" s="700">
        <f>[2]carbon!BX60</f>
        <v>0</v>
      </c>
      <c r="CM68" s="700">
        <f>[2]carbon!BY60</f>
        <v>0</v>
      </c>
      <c r="CN68" s="700">
        <f>[2]carbon!BZ60</f>
        <v>0</v>
      </c>
      <c r="CO68" s="700">
        <f>[2]carbon!CA60</f>
        <v>0</v>
      </c>
      <c r="CP68" s="700">
        <f>[2]carbon!CB60</f>
        <v>0</v>
      </c>
      <c r="CQ68" s="700">
        <f>[2]carbon!CC60</f>
        <v>0</v>
      </c>
      <c r="CR68" s="700">
        <f>[2]carbon!CD60</f>
        <v>0</v>
      </c>
      <c r="CS68" s="700">
        <f>[2]carbon!CE60</f>
        <v>0</v>
      </c>
      <c r="CT68" s="700">
        <f>[2]carbon!CF60</f>
        <v>0</v>
      </c>
      <c r="CU68" s="700">
        <f>[2]carbon!CG60</f>
        <v>0</v>
      </c>
      <c r="CV68" s="700">
        <f>[2]carbon!CH60</f>
        <v>0</v>
      </c>
      <c r="CW68" s="700">
        <f>[2]carbon!CI60</f>
        <v>0</v>
      </c>
      <c r="CX68" s="700">
        <f>[2]carbon!CJ60</f>
        <v>0</v>
      </c>
      <c r="CY68" s="700">
        <f>[2]carbon!CK60</f>
        <v>0</v>
      </c>
      <c r="CZ68" s="953">
        <v>0</v>
      </c>
      <c r="DA68" s="954">
        <v>0</v>
      </c>
      <c r="DB68" s="954">
        <v>0</v>
      </c>
      <c r="DC68" s="954">
        <v>0</v>
      </c>
      <c r="DD68" s="954">
        <v>0</v>
      </c>
      <c r="DE68" s="954">
        <v>0</v>
      </c>
      <c r="DF68" s="954">
        <v>0</v>
      </c>
      <c r="DG68" s="954">
        <v>0</v>
      </c>
      <c r="DH68" s="954">
        <v>0</v>
      </c>
      <c r="DI68" s="954">
        <v>0</v>
      </c>
      <c r="DJ68" s="954">
        <v>0</v>
      </c>
      <c r="DK68" s="954">
        <v>0</v>
      </c>
      <c r="DL68" s="954">
        <v>0</v>
      </c>
      <c r="DM68" s="954">
        <v>0</v>
      </c>
      <c r="DN68" s="954">
        <v>0</v>
      </c>
      <c r="DO68" s="954">
        <v>0</v>
      </c>
      <c r="DP68" s="954">
        <v>0</v>
      </c>
      <c r="DQ68" s="954">
        <v>0</v>
      </c>
      <c r="DR68" s="954">
        <v>0</v>
      </c>
      <c r="DS68" s="954">
        <v>0</v>
      </c>
      <c r="DT68" s="954">
        <v>0</v>
      </c>
      <c r="DU68" s="954">
        <v>0</v>
      </c>
      <c r="DV68" s="954">
        <v>0</v>
      </c>
      <c r="DW68" s="955">
        <v>0</v>
      </c>
      <c r="DX68" s="934"/>
    </row>
    <row r="69" spans="2:128" x14ac:dyDescent="0.2">
      <c r="B69" s="967"/>
      <c r="C69" s="966"/>
      <c r="D69" s="885"/>
      <c r="E69" s="920"/>
      <c r="F69" s="885"/>
      <c r="G69" s="885"/>
      <c r="H69" s="885"/>
      <c r="I69" s="885"/>
      <c r="J69" s="885"/>
      <c r="K69" s="885"/>
      <c r="L69" s="885"/>
      <c r="M69" s="885"/>
      <c r="N69" s="885"/>
      <c r="O69" s="885"/>
      <c r="P69" s="885"/>
      <c r="Q69" s="885"/>
      <c r="R69" s="964"/>
      <c r="S69" s="885"/>
      <c r="T69" s="885"/>
      <c r="U69" s="699" t="s">
        <v>501</v>
      </c>
      <c r="V69" s="697" t="s">
        <v>123</v>
      </c>
      <c r="W69" s="701" t="s">
        <v>493</v>
      </c>
      <c r="X69" s="700">
        <f>[2]carbon!J61</f>
        <v>0</v>
      </c>
      <c r="Y69" s="700">
        <f>[2]carbon!K61</f>
        <v>0</v>
      </c>
      <c r="Z69" s="700">
        <f>[2]carbon!L61</f>
        <v>0</v>
      </c>
      <c r="AA69" s="700">
        <f>[2]carbon!M61</f>
        <v>0</v>
      </c>
      <c r="AB69" s="700">
        <f>[2]carbon!N61</f>
        <v>222.15022956241262</v>
      </c>
      <c r="AC69" s="700">
        <f>[2]carbon!O61</f>
        <v>225.6213268993254</v>
      </c>
      <c r="AD69" s="700">
        <f>[2]carbon!P61</f>
        <v>229.09242423623806</v>
      </c>
      <c r="AE69" s="700">
        <f>[2]carbon!Q61</f>
        <v>232.56352157315072</v>
      </c>
      <c r="AF69" s="700">
        <f>[2]carbon!R61</f>
        <v>236.03461891006344</v>
      </c>
      <c r="AG69" s="700">
        <f>[2]carbon!S61</f>
        <v>239.50571624697616</v>
      </c>
      <c r="AH69" s="700">
        <f>[2]carbon!T61</f>
        <v>242.97681358388877</v>
      </c>
      <c r="AI69" s="700">
        <f>[2]carbon!U61</f>
        <v>265.53894627382135</v>
      </c>
      <c r="AJ69" s="700">
        <f>[2]carbon!V61</f>
        <v>288.10107896375388</v>
      </c>
      <c r="AK69" s="700">
        <f>[2]carbon!W61</f>
        <v>310.6632116536864</v>
      </c>
      <c r="AL69" s="700">
        <f>[2]carbon!X61</f>
        <v>333.22534434361893</v>
      </c>
      <c r="AM69" s="700">
        <f>[2]carbon!Y61</f>
        <v>355.78747703355157</v>
      </c>
      <c r="AN69" s="700">
        <f>[2]carbon!Z61</f>
        <v>378.34960972348404</v>
      </c>
      <c r="AO69" s="700">
        <f>[2]carbon!AA61</f>
        <v>400.91174241341656</v>
      </c>
      <c r="AP69" s="700">
        <f>[2]carbon!AB61</f>
        <v>423.47387510334909</v>
      </c>
      <c r="AQ69" s="700">
        <f>[2]carbon!AC61</f>
        <v>446.03600779328156</v>
      </c>
      <c r="AR69" s="700">
        <f>[2]carbon!AD61</f>
        <v>468.59814048321414</v>
      </c>
      <c r="AS69" s="700">
        <f>[2]carbon!AE61</f>
        <v>491.16027317314672</v>
      </c>
      <c r="AT69" s="700">
        <f>[2]carbon!AF61</f>
        <v>513.72240586307919</v>
      </c>
      <c r="AU69" s="700">
        <f>[2]carbon!AG61</f>
        <v>536.28453855301188</v>
      </c>
      <c r="AV69" s="700">
        <f>[2]carbon!AH61</f>
        <v>558.84667124294435</v>
      </c>
      <c r="AW69" s="700">
        <f>[2]carbon!AI61</f>
        <v>581.40880393287682</v>
      </c>
      <c r="AX69" s="700">
        <f>[2]carbon!AJ61</f>
        <v>603.9709366228094</v>
      </c>
      <c r="AY69" s="700">
        <f>[2]carbon!AK61</f>
        <v>626.53306931274199</v>
      </c>
      <c r="AZ69" s="700">
        <f>[2]carbon!AL61</f>
        <v>649.09520200267445</v>
      </c>
      <c r="BA69" s="700">
        <f>[2]carbon!AM61</f>
        <v>671.65733469260704</v>
      </c>
      <c r="BB69" s="700">
        <f>[2]carbon!AN61</f>
        <v>694.21946738253962</v>
      </c>
      <c r="BC69" s="700">
        <f>[2]carbon!AO61</f>
        <v>718.76982819958312</v>
      </c>
      <c r="BD69" s="700">
        <f>[2]carbon!AP61</f>
        <v>742.55300871941711</v>
      </c>
      <c r="BE69" s="700">
        <f>[2]carbon!AQ61</f>
        <v>766.45187896720165</v>
      </c>
      <c r="BF69" s="700">
        <f>[2]carbon!AR61</f>
        <v>790.35909582550687</v>
      </c>
      <c r="BG69" s="700">
        <f>[2]carbon!AS61</f>
        <v>813.50426711228329</v>
      </c>
      <c r="BH69" s="700">
        <f>[2]carbon!AT61</f>
        <v>836.78678935271807</v>
      </c>
      <c r="BI69" s="700">
        <f>[2]carbon!AU61</f>
        <v>859.22182857181701</v>
      </c>
      <c r="BJ69" s="700">
        <f>[2]carbon!AV61</f>
        <v>881.12328548269625</v>
      </c>
      <c r="BK69" s="700">
        <f>[2]carbon!AW61</f>
        <v>902.65724138558846</v>
      </c>
      <c r="BL69" s="700">
        <f>[2]carbon!AX61</f>
        <v>923.64972849634012</v>
      </c>
      <c r="BM69" s="700">
        <f>[2]carbon!AY61</f>
        <v>940.31125508458126</v>
      </c>
      <c r="BN69" s="700">
        <f>[2]carbon!AZ61</f>
        <v>956.87216442312376</v>
      </c>
      <c r="BO69" s="700">
        <f>[2]carbon!BA61</f>
        <v>971.75542143606947</v>
      </c>
      <c r="BP69" s="700">
        <f>[2]carbon!BB61</f>
        <v>985.84038190924684</v>
      </c>
      <c r="BQ69" s="700">
        <f>[2]carbon!BC61</f>
        <v>998.22812173161003</v>
      </c>
      <c r="BR69" s="700">
        <f>[2]carbon!BD61</f>
        <v>1010.4452523640273</v>
      </c>
      <c r="BS69" s="700">
        <f>[2]carbon!BE61</f>
        <v>1020.645420955314</v>
      </c>
      <c r="BT69" s="700">
        <f>[2]carbon!BF61</f>
        <v>1029.9733133829427</v>
      </c>
      <c r="BU69" s="700">
        <f>[2]carbon!BG61</f>
        <v>1037.8855173726829</v>
      </c>
      <c r="BV69" s="700">
        <f>[2]carbon!BH61</f>
        <v>1044.7094003483239</v>
      </c>
      <c r="BW69" s="700">
        <f>[2]carbon!BI61</f>
        <v>1051.4874389158445</v>
      </c>
      <c r="BX69" s="700">
        <f>[2]carbon!BJ61</f>
        <v>1057.1049733945665</v>
      </c>
      <c r="BY69" s="700">
        <f>[2]carbon!BK61</f>
        <v>1061.8753921228722</v>
      </c>
      <c r="BZ69" s="700">
        <f>[2]carbon!BL61</f>
        <v>1064.7356291700885</v>
      </c>
      <c r="CA69" s="700">
        <f>[2]carbon!BM61</f>
        <v>1067.7392700484206</v>
      </c>
      <c r="CB69" s="700">
        <f>[2]carbon!BN61</f>
        <v>1067.9961512338175</v>
      </c>
      <c r="CC69" s="700">
        <f>[2]carbon!BO61</f>
        <v>1068.3803279396275</v>
      </c>
      <c r="CD69" s="700">
        <f>[2]carbon!BP61</f>
        <v>1067.0497161605176</v>
      </c>
      <c r="CE69" s="700">
        <f>[2]carbon!BQ61</f>
        <v>1065.0798177863949</v>
      </c>
      <c r="CF69" s="700">
        <f>[2]carbon!BR61</f>
        <v>1061.1871339093743</v>
      </c>
      <c r="CG69" s="700">
        <f>[2]carbon!BS61</f>
        <v>1060.6502304437286</v>
      </c>
      <c r="CH69" s="700">
        <f>[2]carbon!BT61</f>
        <v>1058.2502210531759</v>
      </c>
      <c r="CI69" s="700">
        <f>[2]carbon!BU61</f>
        <v>1055.0462334969761</v>
      </c>
      <c r="CJ69" s="700">
        <f>[2]carbon!BV61</f>
        <v>1051.1742483355865</v>
      </c>
      <c r="CK69" s="700">
        <f>[2]carbon!BW61</f>
        <v>1047.7681733716367</v>
      </c>
      <c r="CL69" s="700">
        <f>[2]carbon!BX61</f>
        <v>1042.3265022706125</v>
      </c>
      <c r="CM69" s="700">
        <f>[2]carbon!BY61</f>
        <v>1036.0589276217684</v>
      </c>
      <c r="CN69" s="700">
        <f>[2]carbon!BZ61</f>
        <v>1029.6280715015719</v>
      </c>
      <c r="CO69" s="700">
        <f>[2]carbon!CA61</f>
        <v>1022.2167782421254</v>
      </c>
      <c r="CP69" s="700">
        <f>[2]carbon!CB61</f>
        <v>1014.734661483318</v>
      </c>
      <c r="CQ69" s="700">
        <f>[2]carbon!CC61</f>
        <v>1008.4116390775351</v>
      </c>
      <c r="CR69" s="700">
        <f>[2]carbon!CD61</f>
        <v>1001.9154838733772</v>
      </c>
      <c r="CS69" s="700">
        <f>[2]carbon!CE61</f>
        <v>993.7960699647532</v>
      </c>
      <c r="CT69" s="700">
        <f>[2]carbon!CF61</f>
        <v>985.47779298025148</v>
      </c>
      <c r="CU69" s="700">
        <f>[2]carbon!CG61</f>
        <v>976.81327483498035</v>
      </c>
      <c r="CV69" s="700">
        <f>[2]carbon!CH61</f>
        <v>967.92103499059124</v>
      </c>
      <c r="CW69" s="700">
        <f>[2]carbon!CI61</f>
        <v>959.40428674902898</v>
      </c>
      <c r="CX69" s="700">
        <f>[2]carbon!CJ61</f>
        <v>949.34526827187278</v>
      </c>
      <c r="CY69" s="700">
        <f>[2]carbon!CK61</f>
        <v>940.22919056830608</v>
      </c>
      <c r="CZ69" s="953">
        <v>0</v>
      </c>
      <c r="DA69" s="954">
        <v>0</v>
      </c>
      <c r="DB69" s="954">
        <v>0</v>
      </c>
      <c r="DC69" s="954">
        <v>0</v>
      </c>
      <c r="DD69" s="954">
        <v>0</v>
      </c>
      <c r="DE69" s="954">
        <v>0</v>
      </c>
      <c r="DF69" s="954">
        <v>0</v>
      </c>
      <c r="DG69" s="954">
        <v>0</v>
      </c>
      <c r="DH69" s="954">
        <v>0</v>
      </c>
      <c r="DI69" s="954">
        <v>0</v>
      </c>
      <c r="DJ69" s="954">
        <v>0</v>
      </c>
      <c r="DK69" s="954">
        <v>0</v>
      </c>
      <c r="DL69" s="954">
        <v>0</v>
      </c>
      <c r="DM69" s="954">
        <v>0</v>
      </c>
      <c r="DN69" s="954">
        <v>0</v>
      </c>
      <c r="DO69" s="954">
        <v>0</v>
      </c>
      <c r="DP69" s="954">
        <v>0</v>
      </c>
      <c r="DQ69" s="954">
        <v>0</v>
      </c>
      <c r="DR69" s="954">
        <v>0</v>
      </c>
      <c r="DS69" s="954">
        <v>0</v>
      </c>
      <c r="DT69" s="954">
        <v>0</v>
      </c>
      <c r="DU69" s="954">
        <v>0</v>
      </c>
      <c r="DV69" s="954">
        <v>0</v>
      </c>
      <c r="DW69" s="955">
        <v>0</v>
      </c>
      <c r="DX69" s="934"/>
    </row>
    <row r="70" spans="2:128" x14ac:dyDescent="0.2">
      <c r="B70" s="967"/>
      <c r="C70" s="966"/>
      <c r="D70" s="885"/>
      <c r="E70" s="920"/>
      <c r="F70" s="885"/>
      <c r="G70" s="885"/>
      <c r="H70" s="885"/>
      <c r="I70" s="885"/>
      <c r="J70" s="885"/>
      <c r="K70" s="885"/>
      <c r="L70" s="885"/>
      <c r="M70" s="885"/>
      <c r="N70" s="885"/>
      <c r="O70" s="885"/>
      <c r="P70" s="885"/>
      <c r="Q70" s="885"/>
      <c r="R70" s="964"/>
      <c r="S70" s="885"/>
      <c r="T70" s="885"/>
      <c r="U70" s="704" t="s">
        <v>502</v>
      </c>
      <c r="V70" s="697" t="s">
        <v>123</v>
      </c>
      <c r="W70" s="701" t="s">
        <v>493</v>
      </c>
      <c r="X70" s="705">
        <v>0</v>
      </c>
      <c r="Y70" s="705">
        <v>0</v>
      </c>
      <c r="Z70" s="705">
        <v>0</v>
      </c>
      <c r="AA70" s="705">
        <v>0</v>
      </c>
      <c r="AB70" s="705">
        <v>0</v>
      </c>
      <c r="AC70" s="705">
        <v>0</v>
      </c>
      <c r="AD70" s="705">
        <v>0</v>
      </c>
      <c r="AE70" s="705">
        <v>0</v>
      </c>
      <c r="AF70" s="705">
        <v>0</v>
      </c>
      <c r="AG70" s="705">
        <v>0</v>
      </c>
      <c r="AH70" s="705">
        <v>0</v>
      </c>
      <c r="AI70" s="705">
        <v>0</v>
      </c>
      <c r="AJ70" s="705">
        <v>0</v>
      </c>
      <c r="AK70" s="705">
        <v>0</v>
      </c>
      <c r="AL70" s="705">
        <v>0</v>
      </c>
      <c r="AM70" s="705">
        <v>0</v>
      </c>
      <c r="AN70" s="705">
        <v>0</v>
      </c>
      <c r="AO70" s="705">
        <v>0</v>
      </c>
      <c r="AP70" s="705">
        <v>0</v>
      </c>
      <c r="AQ70" s="705">
        <v>0</v>
      </c>
      <c r="AR70" s="705">
        <v>0</v>
      </c>
      <c r="AS70" s="705">
        <v>0</v>
      </c>
      <c r="AT70" s="705">
        <v>0</v>
      </c>
      <c r="AU70" s="705">
        <v>0</v>
      </c>
      <c r="AV70" s="705">
        <v>0</v>
      </c>
      <c r="AW70" s="705">
        <v>0</v>
      </c>
      <c r="AX70" s="705">
        <v>0</v>
      </c>
      <c r="AY70" s="705">
        <v>0</v>
      </c>
      <c r="AZ70" s="705">
        <v>0</v>
      </c>
      <c r="BA70" s="705">
        <v>0</v>
      </c>
      <c r="BB70" s="705">
        <v>0</v>
      </c>
      <c r="BC70" s="705">
        <v>0</v>
      </c>
      <c r="BD70" s="705">
        <v>0</v>
      </c>
      <c r="BE70" s="705">
        <v>0</v>
      </c>
      <c r="BF70" s="705">
        <v>0</v>
      </c>
      <c r="BG70" s="705">
        <v>0</v>
      </c>
      <c r="BH70" s="705">
        <v>0</v>
      </c>
      <c r="BI70" s="705">
        <v>0</v>
      </c>
      <c r="BJ70" s="705">
        <v>0</v>
      </c>
      <c r="BK70" s="705">
        <v>0</v>
      </c>
      <c r="BL70" s="705">
        <v>0</v>
      </c>
      <c r="BM70" s="705">
        <v>0</v>
      </c>
      <c r="BN70" s="705">
        <v>0</v>
      </c>
      <c r="BO70" s="705">
        <v>0</v>
      </c>
      <c r="BP70" s="705">
        <v>0</v>
      </c>
      <c r="BQ70" s="705">
        <v>0</v>
      </c>
      <c r="BR70" s="705">
        <v>0</v>
      </c>
      <c r="BS70" s="705">
        <v>0</v>
      </c>
      <c r="BT70" s="705">
        <v>0</v>
      </c>
      <c r="BU70" s="705">
        <v>0</v>
      </c>
      <c r="BV70" s="705">
        <v>0</v>
      </c>
      <c r="BW70" s="705">
        <v>0</v>
      </c>
      <c r="BX70" s="705">
        <v>0</v>
      </c>
      <c r="BY70" s="705">
        <v>0</v>
      </c>
      <c r="BZ70" s="705">
        <v>0</v>
      </c>
      <c r="CA70" s="705">
        <v>0</v>
      </c>
      <c r="CB70" s="705">
        <v>0</v>
      </c>
      <c r="CC70" s="705">
        <v>0</v>
      </c>
      <c r="CD70" s="705">
        <v>0</v>
      </c>
      <c r="CE70" s="705">
        <v>0</v>
      </c>
      <c r="CF70" s="705">
        <v>0</v>
      </c>
      <c r="CG70" s="705">
        <v>0</v>
      </c>
      <c r="CH70" s="705">
        <v>0</v>
      </c>
      <c r="CI70" s="705">
        <v>0</v>
      </c>
      <c r="CJ70" s="705">
        <v>0</v>
      </c>
      <c r="CK70" s="705">
        <v>0</v>
      </c>
      <c r="CL70" s="705">
        <v>0</v>
      </c>
      <c r="CM70" s="705">
        <v>0</v>
      </c>
      <c r="CN70" s="705">
        <v>0</v>
      </c>
      <c r="CO70" s="705">
        <v>0</v>
      </c>
      <c r="CP70" s="705">
        <v>0</v>
      </c>
      <c r="CQ70" s="705">
        <v>0</v>
      </c>
      <c r="CR70" s="705">
        <v>0</v>
      </c>
      <c r="CS70" s="705">
        <v>0</v>
      </c>
      <c r="CT70" s="705">
        <v>0</v>
      </c>
      <c r="CU70" s="705">
        <v>0</v>
      </c>
      <c r="CV70" s="705">
        <v>0</v>
      </c>
      <c r="CW70" s="705">
        <v>0</v>
      </c>
      <c r="CX70" s="705">
        <v>0</v>
      </c>
      <c r="CY70" s="705">
        <v>0</v>
      </c>
      <c r="CZ70" s="953">
        <v>0</v>
      </c>
      <c r="DA70" s="954">
        <v>0</v>
      </c>
      <c r="DB70" s="954">
        <v>0</v>
      </c>
      <c r="DC70" s="954">
        <v>0</v>
      </c>
      <c r="DD70" s="954">
        <v>0</v>
      </c>
      <c r="DE70" s="954">
        <v>0</v>
      </c>
      <c r="DF70" s="954">
        <v>0</v>
      </c>
      <c r="DG70" s="954">
        <v>0</v>
      </c>
      <c r="DH70" s="954">
        <v>0</v>
      </c>
      <c r="DI70" s="954">
        <v>0</v>
      </c>
      <c r="DJ70" s="954">
        <v>0</v>
      </c>
      <c r="DK70" s="954">
        <v>0</v>
      </c>
      <c r="DL70" s="954">
        <v>0</v>
      </c>
      <c r="DM70" s="954">
        <v>0</v>
      </c>
      <c r="DN70" s="954">
        <v>0</v>
      </c>
      <c r="DO70" s="954">
        <v>0</v>
      </c>
      <c r="DP70" s="954">
        <v>0</v>
      </c>
      <c r="DQ70" s="954">
        <v>0</v>
      </c>
      <c r="DR70" s="954">
        <v>0</v>
      </c>
      <c r="DS70" s="954">
        <v>0</v>
      </c>
      <c r="DT70" s="954">
        <v>0</v>
      </c>
      <c r="DU70" s="954">
        <v>0</v>
      </c>
      <c r="DV70" s="954">
        <v>0</v>
      </c>
      <c r="DW70" s="955">
        <v>0</v>
      </c>
      <c r="DX70" s="934"/>
    </row>
    <row r="71" spans="2:128" ht="13.5" thickBot="1" x14ac:dyDescent="0.25">
      <c r="B71" s="968"/>
      <c r="C71" s="760"/>
      <c r="D71" s="761"/>
      <c r="E71" s="778"/>
      <c r="F71" s="761"/>
      <c r="G71" s="761"/>
      <c r="H71" s="761"/>
      <c r="I71" s="761"/>
      <c r="J71" s="761"/>
      <c r="K71" s="761"/>
      <c r="L71" s="761"/>
      <c r="M71" s="761"/>
      <c r="N71" s="761"/>
      <c r="O71" s="761"/>
      <c r="P71" s="761"/>
      <c r="Q71" s="761"/>
      <c r="R71" s="762"/>
      <c r="S71" s="761"/>
      <c r="T71" s="761"/>
      <c r="U71" s="779" t="s">
        <v>126</v>
      </c>
      <c r="V71" s="780" t="s">
        <v>503</v>
      </c>
      <c r="W71" s="969" t="s">
        <v>493</v>
      </c>
      <c r="X71" s="970">
        <f>SUM(X60:X70)</f>
        <v>0</v>
      </c>
      <c r="Y71" s="970">
        <f t="shared" ref="Y71:CJ71" si="18">SUM(Y60:Y70)</f>
        <v>0</v>
      </c>
      <c r="Z71" s="970">
        <f t="shared" si="18"/>
        <v>62441.724245515026</v>
      </c>
      <c r="AA71" s="970">
        <f t="shared" si="18"/>
        <v>64606.397071241481</v>
      </c>
      <c r="AB71" s="970">
        <f t="shared" si="18"/>
        <v>7666.0224552616564</v>
      </c>
      <c r="AC71" s="970">
        <f t="shared" si="18"/>
        <v>7669.4935525985693</v>
      </c>
      <c r="AD71" s="970">
        <f t="shared" si="18"/>
        <v>7672.9646499354822</v>
      </c>
      <c r="AE71" s="970">
        <f t="shared" si="18"/>
        <v>7676.435747272395</v>
      </c>
      <c r="AF71" s="970">
        <f t="shared" si="18"/>
        <v>7679.9068446093079</v>
      </c>
      <c r="AG71" s="970">
        <f t="shared" si="18"/>
        <v>7683.3779419462207</v>
      </c>
      <c r="AH71" s="970">
        <f t="shared" si="18"/>
        <v>7686.8490392831327</v>
      </c>
      <c r="AI71" s="970">
        <f t="shared" si="18"/>
        <v>7709.4111719730654</v>
      </c>
      <c r="AJ71" s="970">
        <f t="shared" si="18"/>
        <v>7731.9733046629981</v>
      </c>
      <c r="AK71" s="970">
        <f t="shared" si="18"/>
        <v>7754.5354373529308</v>
      </c>
      <c r="AL71" s="970">
        <f t="shared" si="18"/>
        <v>7777.0975700428635</v>
      </c>
      <c r="AM71" s="970">
        <f t="shared" si="18"/>
        <v>7799.6597027327953</v>
      </c>
      <c r="AN71" s="970">
        <f t="shared" si="18"/>
        <v>7822.221835422728</v>
      </c>
      <c r="AO71" s="970">
        <f t="shared" si="18"/>
        <v>7844.7839681126607</v>
      </c>
      <c r="AP71" s="970">
        <f t="shared" si="18"/>
        <v>7867.3461008025934</v>
      </c>
      <c r="AQ71" s="970">
        <f t="shared" si="18"/>
        <v>7889.9082334925261</v>
      </c>
      <c r="AR71" s="970">
        <f t="shared" si="18"/>
        <v>7912.4703661824587</v>
      </c>
      <c r="AS71" s="970">
        <f t="shared" si="18"/>
        <v>7935.0324988723905</v>
      </c>
      <c r="AT71" s="970">
        <f t="shared" si="18"/>
        <v>7957.5946315623232</v>
      </c>
      <c r="AU71" s="970">
        <f t="shared" si="18"/>
        <v>7980.1567642522559</v>
      </c>
      <c r="AV71" s="970">
        <f t="shared" si="18"/>
        <v>42810.718896942184</v>
      </c>
      <c r="AW71" s="970">
        <f t="shared" si="18"/>
        <v>8025.2810296321213</v>
      </c>
      <c r="AX71" s="970">
        <f t="shared" si="18"/>
        <v>8047.8431623220531</v>
      </c>
      <c r="AY71" s="970">
        <f t="shared" si="18"/>
        <v>8070.4052950119858</v>
      </c>
      <c r="AZ71" s="970">
        <f t="shared" si="18"/>
        <v>8092.9674277019185</v>
      </c>
      <c r="BA71" s="970">
        <f t="shared" si="18"/>
        <v>8115.5295603918512</v>
      </c>
      <c r="BB71" s="970">
        <f t="shared" si="18"/>
        <v>8138.0916930817839</v>
      </c>
      <c r="BC71" s="970">
        <f t="shared" si="18"/>
        <v>8162.6420538988277</v>
      </c>
      <c r="BD71" s="970">
        <f t="shared" si="18"/>
        <v>8186.4252344186616</v>
      </c>
      <c r="BE71" s="970">
        <f t="shared" si="18"/>
        <v>8210.3241046664461</v>
      </c>
      <c r="BF71" s="970">
        <f t="shared" si="18"/>
        <v>8234.2313215247505</v>
      </c>
      <c r="BG71" s="970">
        <f t="shared" si="18"/>
        <v>8257.376492811527</v>
      </c>
      <c r="BH71" s="970">
        <f t="shared" si="18"/>
        <v>8280.6590150519623</v>
      </c>
      <c r="BI71" s="970">
        <f t="shared" si="18"/>
        <v>8303.0940542710614</v>
      </c>
      <c r="BJ71" s="970">
        <f t="shared" si="18"/>
        <v>8324.9955111819399</v>
      </c>
      <c r="BK71" s="970">
        <f t="shared" si="18"/>
        <v>8346.5294670848325</v>
      </c>
      <c r="BL71" s="970">
        <f t="shared" si="18"/>
        <v>8367.5219541955848</v>
      </c>
      <c r="BM71" s="970">
        <f t="shared" si="18"/>
        <v>8384.1834807838259</v>
      </c>
      <c r="BN71" s="970">
        <f t="shared" si="18"/>
        <v>8400.7443901223687</v>
      </c>
      <c r="BO71" s="970">
        <f t="shared" si="18"/>
        <v>8415.627647135314</v>
      </c>
      <c r="BP71" s="970">
        <f t="shared" si="18"/>
        <v>43237.71260760849</v>
      </c>
      <c r="BQ71" s="970">
        <f t="shared" si="18"/>
        <v>8442.1003474308545</v>
      </c>
      <c r="BR71" s="970">
        <f t="shared" si="18"/>
        <v>8454.3174780632708</v>
      </c>
      <c r="BS71" s="970">
        <f t="shared" si="18"/>
        <v>8464.5176466545581</v>
      </c>
      <c r="BT71" s="970">
        <f t="shared" si="18"/>
        <v>8473.8455390821873</v>
      </c>
      <c r="BU71" s="970">
        <f t="shared" si="18"/>
        <v>8481.7577430719266</v>
      </c>
      <c r="BV71" s="970">
        <f t="shared" si="18"/>
        <v>8488.5816260475676</v>
      </c>
      <c r="BW71" s="970">
        <f t="shared" si="18"/>
        <v>8495.3596646150891</v>
      </c>
      <c r="BX71" s="970">
        <f t="shared" si="18"/>
        <v>8500.9771990938098</v>
      </c>
      <c r="BY71" s="970">
        <f t="shared" si="18"/>
        <v>8505.7476178221168</v>
      </c>
      <c r="BZ71" s="970">
        <f t="shared" si="18"/>
        <v>8508.6078548693331</v>
      </c>
      <c r="CA71" s="970">
        <f t="shared" si="18"/>
        <v>8511.6114957476639</v>
      </c>
      <c r="CB71" s="970">
        <f t="shared" si="18"/>
        <v>8511.8683769330619</v>
      </c>
      <c r="CC71" s="970">
        <f t="shared" si="18"/>
        <v>8512.2525536388712</v>
      </c>
      <c r="CD71" s="970">
        <f t="shared" si="18"/>
        <v>8510.9219418597622</v>
      </c>
      <c r="CE71" s="970">
        <f t="shared" si="18"/>
        <v>8508.9520434856386</v>
      </c>
      <c r="CF71" s="970">
        <f t="shared" si="18"/>
        <v>8505.0593596086183</v>
      </c>
      <c r="CG71" s="970">
        <f t="shared" si="18"/>
        <v>8504.5224561429732</v>
      </c>
      <c r="CH71" s="970">
        <f t="shared" si="18"/>
        <v>8502.1224467524207</v>
      </c>
      <c r="CI71" s="970">
        <f t="shared" si="18"/>
        <v>8498.9184591962203</v>
      </c>
      <c r="CJ71" s="970">
        <f t="shared" si="18"/>
        <v>8495.0464740348307</v>
      </c>
      <c r="CK71" s="970">
        <f t="shared" ref="CK71:DW71" si="19">SUM(CK60:CK70)</f>
        <v>8491.6403990708804</v>
      </c>
      <c r="CL71" s="970">
        <f t="shared" si="19"/>
        <v>8486.1987279698569</v>
      </c>
      <c r="CM71" s="970">
        <f t="shared" si="19"/>
        <v>8479.931153321013</v>
      </c>
      <c r="CN71" s="970">
        <f t="shared" si="19"/>
        <v>8473.5002972008151</v>
      </c>
      <c r="CO71" s="970">
        <f t="shared" si="19"/>
        <v>43274.089003941364</v>
      </c>
      <c r="CP71" s="970">
        <f t="shared" si="19"/>
        <v>8458.6068871825628</v>
      </c>
      <c r="CQ71" s="970">
        <f t="shared" si="19"/>
        <v>8452.2838647767785</v>
      </c>
      <c r="CR71" s="970">
        <f t="shared" si="19"/>
        <v>8445.7877095726217</v>
      </c>
      <c r="CS71" s="970">
        <f t="shared" si="19"/>
        <v>8437.6682956639979</v>
      </c>
      <c r="CT71" s="970">
        <f t="shared" si="19"/>
        <v>8429.3500186794954</v>
      </c>
      <c r="CU71" s="970">
        <f t="shared" si="19"/>
        <v>8420.685500534224</v>
      </c>
      <c r="CV71" s="970">
        <f t="shared" si="19"/>
        <v>8411.7932606898357</v>
      </c>
      <c r="CW71" s="970">
        <f t="shared" si="19"/>
        <v>8403.2765124482739</v>
      </c>
      <c r="CX71" s="970">
        <f t="shared" si="19"/>
        <v>8393.2174939711167</v>
      </c>
      <c r="CY71" s="971">
        <f t="shared" si="19"/>
        <v>8384.101416267551</v>
      </c>
      <c r="CZ71" s="972">
        <f t="shared" si="19"/>
        <v>0</v>
      </c>
      <c r="DA71" s="973">
        <f t="shared" si="19"/>
        <v>0</v>
      </c>
      <c r="DB71" s="973">
        <f t="shared" si="19"/>
        <v>0</v>
      </c>
      <c r="DC71" s="973">
        <f t="shared" si="19"/>
        <v>0</v>
      </c>
      <c r="DD71" s="973">
        <f t="shared" si="19"/>
        <v>0</v>
      </c>
      <c r="DE71" s="973">
        <f t="shared" si="19"/>
        <v>0</v>
      </c>
      <c r="DF71" s="973">
        <f t="shared" si="19"/>
        <v>0</v>
      </c>
      <c r="DG71" s="973">
        <f t="shared" si="19"/>
        <v>0</v>
      </c>
      <c r="DH71" s="973">
        <f t="shared" si="19"/>
        <v>0</v>
      </c>
      <c r="DI71" s="973">
        <f t="shared" si="19"/>
        <v>0</v>
      </c>
      <c r="DJ71" s="973">
        <f t="shared" si="19"/>
        <v>0</v>
      </c>
      <c r="DK71" s="973">
        <f t="shared" si="19"/>
        <v>0</v>
      </c>
      <c r="DL71" s="973">
        <f t="shared" si="19"/>
        <v>0</v>
      </c>
      <c r="DM71" s="973">
        <f t="shared" si="19"/>
        <v>0</v>
      </c>
      <c r="DN71" s="973">
        <f t="shared" si="19"/>
        <v>0</v>
      </c>
      <c r="DO71" s="973">
        <f t="shared" si="19"/>
        <v>0</v>
      </c>
      <c r="DP71" s="973">
        <f t="shared" si="19"/>
        <v>0</v>
      </c>
      <c r="DQ71" s="973">
        <f t="shared" si="19"/>
        <v>0</v>
      </c>
      <c r="DR71" s="973">
        <f t="shared" si="19"/>
        <v>0</v>
      </c>
      <c r="DS71" s="973">
        <f t="shared" si="19"/>
        <v>0</v>
      </c>
      <c r="DT71" s="973">
        <f t="shared" si="19"/>
        <v>0</v>
      </c>
      <c r="DU71" s="973">
        <f t="shared" si="19"/>
        <v>0</v>
      </c>
      <c r="DV71" s="973">
        <f t="shared" si="19"/>
        <v>0</v>
      </c>
      <c r="DW71" s="974">
        <f t="shared" si="19"/>
        <v>0</v>
      </c>
      <c r="DX71" s="934"/>
    </row>
    <row r="72" spans="2:128" x14ac:dyDescent="0.2">
      <c r="B72" s="683" t="s">
        <v>485</v>
      </c>
      <c r="C72" s="684" t="s">
        <v>486</v>
      </c>
      <c r="D72" s="921"/>
      <c r="E72" s="922"/>
      <c r="F72" s="921"/>
      <c r="G72" s="923"/>
      <c r="H72" s="923"/>
      <c r="I72" s="923"/>
      <c r="J72" s="923"/>
      <c r="K72" s="923"/>
      <c r="L72" s="923"/>
      <c r="M72" s="923"/>
      <c r="N72" s="923"/>
      <c r="O72" s="923"/>
      <c r="P72" s="923"/>
      <c r="Q72" s="923"/>
      <c r="R72" s="924"/>
      <c r="S72" s="925"/>
      <c r="T72" s="926"/>
      <c r="U72" s="927"/>
      <c r="V72" s="928"/>
      <c r="W72" s="928"/>
      <c r="X72" s="929"/>
      <c r="Y72" s="929"/>
      <c r="Z72" s="929"/>
      <c r="AA72" s="929"/>
      <c r="AB72" s="929"/>
      <c r="AC72" s="930"/>
      <c r="AD72" s="930"/>
      <c r="AE72" s="930"/>
      <c r="AF72" s="930"/>
      <c r="AG72" s="930"/>
      <c r="AH72" s="930"/>
      <c r="AI72" s="930"/>
      <c r="AJ72" s="930"/>
      <c r="AK72" s="930"/>
      <c r="AL72" s="930"/>
      <c r="AM72" s="930"/>
      <c r="AN72" s="930"/>
      <c r="AO72" s="930"/>
      <c r="AP72" s="930"/>
      <c r="AQ72" s="930"/>
      <c r="AR72" s="930"/>
      <c r="AS72" s="930"/>
      <c r="AT72" s="930"/>
      <c r="AU72" s="930"/>
      <c r="AV72" s="930"/>
      <c r="AW72" s="930"/>
      <c r="AX72" s="930"/>
      <c r="AY72" s="930"/>
      <c r="AZ72" s="930"/>
      <c r="BA72" s="930"/>
      <c r="BB72" s="930"/>
      <c r="BC72" s="930"/>
      <c r="BD72" s="930"/>
      <c r="BE72" s="930"/>
      <c r="BF72" s="930"/>
      <c r="BG72" s="930"/>
      <c r="BH72" s="930"/>
      <c r="BI72" s="930"/>
      <c r="BJ72" s="930"/>
      <c r="BK72" s="930"/>
      <c r="BL72" s="930"/>
      <c r="BM72" s="930"/>
      <c r="BN72" s="930"/>
      <c r="BO72" s="930"/>
      <c r="BP72" s="930"/>
      <c r="BQ72" s="930"/>
      <c r="BR72" s="930"/>
      <c r="BS72" s="930"/>
      <c r="BT72" s="930"/>
      <c r="BU72" s="930"/>
      <c r="BV72" s="930"/>
      <c r="BW72" s="930"/>
      <c r="BX72" s="930"/>
      <c r="BY72" s="930"/>
      <c r="BZ72" s="930"/>
      <c r="CA72" s="930"/>
      <c r="CB72" s="930"/>
      <c r="CC72" s="930"/>
      <c r="CD72" s="930"/>
      <c r="CE72" s="930"/>
      <c r="CF72" s="930"/>
      <c r="CG72" s="930"/>
      <c r="CH72" s="931"/>
      <c r="CI72" s="930"/>
      <c r="CJ72" s="930"/>
      <c r="CK72" s="930"/>
      <c r="CL72" s="930"/>
      <c r="CM72" s="930"/>
      <c r="CN72" s="930"/>
      <c r="CO72" s="930"/>
      <c r="CP72" s="930"/>
      <c r="CQ72" s="930"/>
      <c r="CR72" s="930"/>
      <c r="CS72" s="930"/>
      <c r="CT72" s="930"/>
      <c r="CU72" s="930"/>
      <c r="CV72" s="930"/>
      <c r="CW72" s="930"/>
      <c r="CX72" s="930"/>
      <c r="CY72" s="932"/>
      <c r="CZ72" s="933"/>
      <c r="DA72" s="934"/>
      <c r="DB72" s="934"/>
      <c r="DC72" s="934"/>
      <c r="DD72" s="934"/>
      <c r="DE72" s="934"/>
      <c r="DF72" s="934"/>
      <c r="DG72" s="934"/>
      <c r="DH72" s="934"/>
      <c r="DI72" s="934"/>
      <c r="DJ72" s="934"/>
      <c r="DK72" s="934"/>
      <c r="DL72" s="934"/>
      <c r="DM72" s="934"/>
      <c r="DN72" s="934"/>
      <c r="DO72" s="934"/>
      <c r="DP72" s="934"/>
      <c r="DQ72" s="934"/>
      <c r="DR72" s="934"/>
      <c r="DS72" s="934"/>
      <c r="DT72" s="934"/>
      <c r="DU72" s="934"/>
      <c r="DV72" s="934"/>
      <c r="DW72" s="935"/>
      <c r="DX72" s="934"/>
    </row>
    <row r="73" spans="2:128" x14ac:dyDescent="0.2">
      <c r="B73" s="976" t="s">
        <v>504</v>
      </c>
      <c r="C73" s="977" t="s">
        <v>505</v>
      </c>
      <c r="D73" s="921"/>
      <c r="E73" s="1002"/>
      <c r="F73" s="937"/>
      <c r="G73" s="938"/>
      <c r="H73" s="938"/>
      <c r="I73" s="938"/>
      <c r="J73" s="938"/>
      <c r="K73" s="938"/>
      <c r="L73" s="938"/>
      <c r="M73" s="938"/>
      <c r="N73" s="938"/>
      <c r="O73" s="938"/>
      <c r="P73" s="938"/>
      <c r="Q73" s="938"/>
      <c r="R73" s="939"/>
      <c r="S73" s="925"/>
      <c r="T73" s="926"/>
      <c r="U73" s="940"/>
      <c r="V73" s="941"/>
      <c r="W73" s="941"/>
      <c r="X73" s="929"/>
      <c r="Y73" s="929"/>
      <c r="Z73" s="929"/>
      <c r="AA73" s="929"/>
      <c r="AB73" s="929"/>
      <c r="AC73" s="930"/>
      <c r="AD73" s="930"/>
      <c r="AE73" s="930"/>
      <c r="AF73" s="930"/>
      <c r="AG73" s="930"/>
      <c r="AH73" s="930"/>
      <c r="AI73" s="930"/>
      <c r="AJ73" s="930"/>
      <c r="AK73" s="930"/>
      <c r="AL73" s="930"/>
      <c r="AM73" s="930"/>
      <c r="AN73" s="930"/>
      <c r="AO73" s="930"/>
      <c r="AP73" s="930"/>
      <c r="AQ73" s="930"/>
      <c r="AR73" s="930"/>
      <c r="AS73" s="930"/>
      <c r="AT73" s="930"/>
      <c r="AU73" s="930"/>
      <c r="AV73" s="930"/>
      <c r="AW73" s="930"/>
      <c r="AX73" s="930"/>
      <c r="AY73" s="930"/>
      <c r="AZ73" s="930"/>
      <c r="BA73" s="930"/>
      <c r="BB73" s="930"/>
      <c r="BC73" s="930"/>
      <c r="BD73" s="930"/>
      <c r="BE73" s="930"/>
      <c r="BF73" s="930"/>
      <c r="BG73" s="930"/>
      <c r="BH73" s="930"/>
      <c r="BI73" s="930"/>
      <c r="BJ73" s="930"/>
      <c r="BK73" s="930"/>
      <c r="BL73" s="930"/>
      <c r="BM73" s="930"/>
      <c r="BN73" s="930"/>
      <c r="BO73" s="930"/>
      <c r="BP73" s="930"/>
      <c r="BQ73" s="930"/>
      <c r="BR73" s="930"/>
      <c r="BS73" s="930"/>
      <c r="BT73" s="930"/>
      <c r="BU73" s="930"/>
      <c r="BV73" s="930"/>
      <c r="BW73" s="930"/>
      <c r="BX73" s="930"/>
      <c r="BY73" s="930"/>
      <c r="BZ73" s="930"/>
      <c r="CA73" s="930"/>
      <c r="CB73" s="930"/>
      <c r="CC73" s="930"/>
      <c r="CD73" s="930"/>
      <c r="CE73" s="930"/>
      <c r="CF73" s="930"/>
      <c r="CG73" s="930"/>
      <c r="CH73" s="931"/>
      <c r="CI73" s="930"/>
      <c r="CJ73" s="930"/>
      <c r="CK73" s="930"/>
      <c r="CL73" s="930"/>
      <c r="CM73" s="930"/>
      <c r="CN73" s="930"/>
      <c r="CO73" s="930"/>
      <c r="CP73" s="930"/>
      <c r="CQ73" s="930"/>
      <c r="CR73" s="930"/>
      <c r="CS73" s="930"/>
      <c r="CT73" s="930"/>
      <c r="CU73" s="930"/>
      <c r="CV73" s="930"/>
      <c r="CW73" s="930"/>
      <c r="CX73" s="930"/>
      <c r="CY73" s="932"/>
      <c r="CZ73" s="934"/>
      <c r="DA73" s="934"/>
      <c r="DB73" s="934"/>
      <c r="DC73" s="934"/>
      <c r="DD73" s="934"/>
      <c r="DE73" s="934"/>
      <c r="DF73" s="934"/>
      <c r="DG73" s="934"/>
      <c r="DH73" s="934"/>
      <c r="DI73" s="934"/>
      <c r="DJ73" s="934"/>
      <c r="DK73" s="934"/>
      <c r="DL73" s="934"/>
      <c r="DM73" s="934"/>
      <c r="DN73" s="934"/>
      <c r="DO73" s="934"/>
      <c r="DP73" s="934"/>
      <c r="DQ73" s="934"/>
      <c r="DR73" s="934"/>
      <c r="DS73" s="934"/>
      <c r="DT73" s="934"/>
      <c r="DU73" s="934"/>
      <c r="DV73" s="934"/>
      <c r="DW73" s="934"/>
      <c r="DX73" s="934"/>
    </row>
    <row r="74" spans="2:128" ht="43.15" customHeight="1" x14ac:dyDescent="0.2">
      <c r="B74" s="942" t="s">
        <v>765</v>
      </c>
      <c r="C74" s="975" t="s">
        <v>766</v>
      </c>
      <c r="D74" s="944" t="s">
        <v>767</v>
      </c>
      <c r="E74" s="978" t="s">
        <v>516</v>
      </c>
      <c r="F74" s="945" t="s">
        <v>696</v>
      </c>
      <c r="G74" s="946" t="s">
        <v>53</v>
      </c>
      <c r="H74" s="947" t="s">
        <v>490</v>
      </c>
      <c r="I74" s="948">
        <f>MAX(X74:AV74)</f>
        <v>2.5499999999999998</v>
      </c>
      <c r="J74" s="949">
        <f>SUMPRODUCT($X$2:$CY$2,$X74:$CY74)*365</f>
        <v>24724.288498392343</v>
      </c>
      <c r="K74" s="949">
        <f>SUMPRODUCT($X$2:$CY$2,$X75:$CY75)+SUMPRODUCT($X$2:$CY$2,$X76:$CY76)+SUMPRODUCT($X$2:$CY$2,$X77:$CY77)</f>
        <v>22693.881671233903</v>
      </c>
      <c r="L74" s="949">
        <f>SUMPRODUCT($X$2:$CY$2,$X78:$CY78) +SUMPRODUCT($X$2:$CY$2,$X79:$CY79)</f>
        <v>6089.1082375346623</v>
      </c>
      <c r="M74" s="949">
        <f>SUMPRODUCT($X$2:$CY$2,$X80:$CY80)</f>
        <v>0</v>
      </c>
      <c r="N74" s="949">
        <f>SUMPRODUCT($X$2:$CY$2,$X83:$CY83) +SUMPRODUCT($X$2:$CY$2,$X84:$CY84)</f>
        <v>331.37964876331148</v>
      </c>
      <c r="O74" s="949">
        <f>SUMPRODUCT($X$2:$CY$2,$X81:$CY81) +SUMPRODUCT($X$2:$CY$2,$X82:$CY82) +SUMPRODUCT($X$2:$CY$2,$X85:$CY85)</f>
        <v>219.63999988445181</v>
      </c>
      <c r="P74" s="949">
        <f>SUM(K74:O74)</f>
        <v>29334.009557416332</v>
      </c>
      <c r="Q74" s="949">
        <f>(SUM(K74:M74)*100000)/(J74*1000)</f>
        <v>116.4158471562898</v>
      </c>
      <c r="R74" s="950">
        <f>(P74*100000)/(J74*1000)</f>
        <v>118.64450440838257</v>
      </c>
      <c r="S74" s="951">
        <v>2</v>
      </c>
      <c r="T74" s="952">
        <v>3</v>
      </c>
      <c r="U74" s="696" t="s">
        <v>491</v>
      </c>
      <c r="V74" s="697" t="s">
        <v>123</v>
      </c>
      <c r="W74" s="698" t="s">
        <v>75</v>
      </c>
      <c r="X74" s="688">
        <v>0</v>
      </c>
      <c r="Y74" s="688">
        <v>0</v>
      </c>
      <c r="Z74" s="688">
        <v>2.5499999999999998</v>
      </c>
      <c r="AA74" s="688">
        <v>2.5499999999999998</v>
      </c>
      <c r="AB74" s="688">
        <v>2.5499999999999998</v>
      </c>
      <c r="AC74" s="688">
        <v>2.5499999999999998</v>
      </c>
      <c r="AD74" s="688">
        <v>2.5499999999999998</v>
      </c>
      <c r="AE74" s="688">
        <v>2.5499999999999998</v>
      </c>
      <c r="AF74" s="688">
        <v>2.5499999999999998</v>
      </c>
      <c r="AG74" s="688">
        <v>2.5499999999999998</v>
      </c>
      <c r="AH74" s="688">
        <v>2.5499999999999998</v>
      </c>
      <c r="AI74" s="688">
        <v>2.5499999999999998</v>
      </c>
      <c r="AJ74" s="688">
        <v>2.5499999999999998</v>
      </c>
      <c r="AK74" s="688">
        <v>2.5499999999999998</v>
      </c>
      <c r="AL74" s="688">
        <v>2.5499999999999998</v>
      </c>
      <c r="AM74" s="688">
        <v>2.5499999999999998</v>
      </c>
      <c r="AN74" s="688">
        <v>2.5499999999999998</v>
      </c>
      <c r="AO74" s="688">
        <v>2.5499999999999998</v>
      </c>
      <c r="AP74" s="688">
        <v>2.5499999999999998</v>
      </c>
      <c r="AQ74" s="688">
        <v>2.5499999999999998</v>
      </c>
      <c r="AR74" s="688">
        <v>2.5499999999999998</v>
      </c>
      <c r="AS74" s="688">
        <v>2.5499999999999998</v>
      </c>
      <c r="AT74" s="688">
        <v>2.5499999999999998</v>
      </c>
      <c r="AU74" s="688">
        <v>2.5499999999999998</v>
      </c>
      <c r="AV74" s="688">
        <v>2.5499999999999998</v>
      </c>
      <c r="AW74" s="688">
        <v>2.5499999999999998</v>
      </c>
      <c r="AX74" s="688">
        <v>2.5499999999999998</v>
      </c>
      <c r="AY74" s="688">
        <v>2.5499999999999998</v>
      </c>
      <c r="AZ74" s="688">
        <v>2.5499999999999998</v>
      </c>
      <c r="BA74" s="688">
        <v>2.5499999999999998</v>
      </c>
      <c r="BB74" s="688">
        <v>2.5499999999999998</v>
      </c>
      <c r="BC74" s="688">
        <v>2.5499999999999998</v>
      </c>
      <c r="BD74" s="688">
        <v>2.5499999999999998</v>
      </c>
      <c r="BE74" s="688">
        <v>2.5499999999999998</v>
      </c>
      <c r="BF74" s="688">
        <v>2.5499999999999998</v>
      </c>
      <c r="BG74" s="688">
        <v>2.5499999999999998</v>
      </c>
      <c r="BH74" s="688">
        <v>2.5499999999999998</v>
      </c>
      <c r="BI74" s="688">
        <v>2.5499999999999998</v>
      </c>
      <c r="BJ74" s="688">
        <v>2.5499999999999998</v>
      </c>
      <c r="BK74" s="688">
        <v>2.5499999999999998</v>
      </c>
      <c r="BL74" s="688">
        <v>2.5499999999999998</v>
      </c>
      <c r="BM74" s="688">
        <v>2.5499999999999998</v>
      </c>
      <c r="BN74" s="688">
        <v>2.5499999999999998</v>
      </c>
      <c r="BO74" s="688">
        <v>2.5499999999999998</v>
      </c>
      <c r="BP74" s="688">
        <v>2.5499999999999998</v>
      </c>
      <c r="BQ74" s="688">
        <v>2.5499999999999998</v>
      </c>
      <c r="BR74" s="688">
        <v>2.5499999999999998</v>
      </c>
      <c r="BS74" s="688">
        <v>2.5499999999999998</v>
      </c>
      <c r="BT74" s="688">
        <v>2.5499999999999998</v>
      </c>
      <c r="BU74" s="688">
        <v>2.5499999999999998</v>
      </c>
      <c r="BV74" s="688">
        <v>2.5499999999999998</v>
      </c>
      <c r="BW74" s="688">
        <v>2.5499999999999998</v>
      </c>
      <c r="BX74" s="688">
        <v>2.5499999999999998</v>
      </c>
      <c r="BY74" s="688">
        <v>2.5499999999999998</v>
      </c>
      <c r="BZ74" s="688">
        <v>2.5499999999999998</v>
      </c>
      <c r="CA74" s="688">
        <v>2.5499999999999998</v>
      </c>
      <c r="CB74" s="688">
        <v>2.5499999999999998</v>
      </c>
      <c r="CC74" s="688">
        <v>2.5499999999999998</v>
      </c>
      <c r="CD74" s="688">
        <v>2.5499999999999998</v>
      </c>
      <c r="CE74" s="688">
        <v>2.5499999999999998</v>
      </c>
      <c r="CF74" s="688">
        <v>2.5499999999999998</v>
      </c>
      <c r="CG74" s="688">
        <v>2.5499999999999998</v>
      </c>
      <c r="CH74" s="688">
        <v>2.5499999999999998</v>
      </c>
      <c r="CI74" s="688">
        <v>2.5499999999999998</v>
      </c>
      <c r="CJ74" s="688">
        <v>2.5499999999999998</v>
      </c>
      <c r="CK74" s="688">
        <v>2.5499999999999998</v>
      </c>
      <c r="CL74" s="688">
        <v>2.5499999999999998</v>
      </c>
      <c r="CM74" s="688">
        <v>2.5499999999999998</v>
      </c>
      <c r="CN74" s="688">
        <v>2.5499999999999998</v>
      </c>
      <c r="CO74" s="688">
        <v>2.5499999999999998</v>
      </c>
      <c r="CP74" s="688">
        <v>2.5499999999999998</v>
      </c>
      <c r="CQ74" s="688">
        <v>2.5499999999999998</v>
      </c>
      <c r="CR74" s="688">
        <v>2.5499999999999998</v>
      </c>
      <c r="CS74" s="688">
        <v>2.5499999999999998</v>
      </c>
      <c r="CT74" s="688">
        <v>2.5499999999999998</v>
      </c>
      <c r="CU74" s="688">
        <v>2.5499999999999998</v>
      </c>
      <c r="CV74" s="688">
        <v>2.5499999999999998</v>
      </c>
      <c r="CW74" s="688">
        <v>2.5499999999999998</v>
      </c>
      <c r="CX74" s="688">
        <v>2.5499999999999998</v>
      </c>
      <c r="CY74" s="688">
        <v>2.5499999999999998</v>
      </c>
      <c r="CZ74" s="953">
        <v>0</v>
      </c>
      <c r="DA74" s="954">
        <v>0</v>
      </c>
      <c r="DB74" s="954">
        <v>0</v>
      </c>
      <c r="DC74" s="954">
        <v>0</v>
      </c>
      <c r="DD74" s="954">
        <v>0</v>
      </c>
      <c r="DE74" s="954">
        <v>0</v>
      </c>
      <c r="DF74" s="954">
        <v>0</v>
      </c>
      <c r="DG74" s="954">
        <v>0</v>
      </c>
      <c r="DH74" s="954">
        <v>0</v>
      </c>
      <c r="DI74" s="954">
        <v>0</v>
      </c>
      <c r="DJ74" s="954">
        <v>0</v>
      </c>
      <c r="DK74" s="954">
        <v>0</v>
      </c>
      <c r="DL74" s="954">
        <v>0</v>
      </c>
      <c r="DM74" s="954">
        <v>0</v>
      </c>
      <c r="DN74" s="954">
        <v>0</v>
      </c>
      <c r="DO74" s="954">
        <v>0</v>
      </c>
      <c r="DP74" s="954">
        <v>0</v>
      </c>
      <c r="DQ74" s="954">
        <v>0</v>
      </c>
      <c r="DR74" s="954">
        <v>0</v>
      </c>
      <c r="DS74" s="954">
        <v>0</v>
      </c>
      <c r="DT74" s="954">
        <v>0</v>
      </c>
      <c r="DU74" s="954">
        <v>0</v>
      </c>
      <c r="DV74" s="954">
        <v>0</v>
      </c>
      <c r="DW74" s="955">
        <v>0</v>
      </c>
      <c r="DX74" s="934"/>
    </row>
    <row r="75" spans="2:128" x14ac:dyDescent="0.2">
      <c r="B75" s="956"/>
      <c r="C75" s="735"/>
      <c r="D75" s="957"/>
      <c r="E75" s="958"/>
      <c r="F75" s="959"/>
      <c r="G75" s="957"/>
      <c r="H75" s="959"/>
      <c r="I75" s="959"/>
      <c r="J75" s="959"/>
      <c r="K75" s="959"/>
      <c r="L75" s="959"/>
      <c r="M75" s="959"/>
      <c r="N75" s="959"/>
      <c r="O75" s="959"/>
      <c r="P75" s="959"/>
      <c r="Q75" s="959"/>
      <c r="R75" s="738"/>
      <c r="S75" s="959"/>
      <c r="T75" s="959"/>
      <c r="U75" s="699" t="s">
        <v>492</v>
      </c>
      <c r="V75" s="697" t="s">
        <v>123</v>
      </c>
      <c r="W75" s="698" t="s">
        <v>493</v>
      </c>
      <c r="X75" s="689">
        <f>([2]Costs!F223+[2]Costs!F227+[2]Costs!F231)</f>
        <v>1352.7226754164367</v>
      </c>
      <c r="Y75" s="689">
        <f>([2]Costs!G223+[2]Costs!G227+[2]Costs!G231)</f>
        <v>10193.72022232925</v>
      </c>
      <c r="Z75" s="689">
        <v>0</v>
      </c>
      <c r="AA75" s="689">
        <v>0</v>
      </c>
      <c r="AB75" s="689">
        <v>0</v>
      </c>
      <c r="AC75" s="689">
        <v>0</v>
      </c>
      <c r="AD75" s="689">
        <v>0</v>
      </c>
      <c r="AE75" s="689">
        <v>0</v>
      </c>
      <c r="AF75" s="689">
        <v>0</v>
      </c>
      <c r="AG75" s="689">
        <v>0</v>
      </c>
      <c r="AH75" s="689">
        <v>0</v>
      </c>
      <c r="AI75" s="689">
        <v>0</v>
      </c>
      <c r="AJ75" s="689">
        <v>0</v>
      </c>
      <c r="AK75" s="689">
        <v>0</v>
      </c>
      <c r="AL75" s="689">
        <v>0</v>
      </c>
      <c r="AM75" s="689">
        <v>0</v>
      </c>
      <c r="AN75" s="689">
        <v>0</v>
      </c>
      <c r="AO75" s="689">
        <v>0</v>
      </c>
      <c r="AP75" s="689">
        <v>0</v>
      </c>
      <c r="AQ75" s="689">
        <v>0</v>
      </c>
      <c r="AR75" s="689">
        <v>0</v>
      </c>
      <c r="AS75" s="689">
        <v>0</v>
      </c>
      <c r="AT75" s="689">
        <v>0</v>
      </c>
      <c r="AU75" s="689">
        <v>0</v>
      </c>
      <c r="AV75" s="689">
        <v>0</v>
      </c>
      <c r="AW75" s="689">
        <v>0</v>
      </c>
      <c r="AX75" s="689">
        <v>0</v>
      </c>
      <c r="AY75" s="689">
        <v>0</v>
      </c>
      <c r="AZ75" s="689">
        <v>0</v>
      </c>
      <c r="BA75" s="689">
        <v>0</v>
      </c>
      <c r="BB75" s="689">
        <v>0</v>
      </c>
      <c r="BC75" s="689">
        <v>0</v>
      </c>
      <c r="BD75" s="689">
        <v>0</v>
      </c>
      <c r="BE75" s="689">
        <v>0</v>
      </c>
      <c r="BF75" s="689">
        <v>0</v>
      </c>
      <c r="BG75" s="689">
        <v>0</v>
      </c>
      <c r="BH75" s="689">
        <v>0</v>
      </c>
      <c r="BI75" s="689">
        <v>0</v>
      </c>
      <c r="BJ75" s="689">
        <v>0</v>
      </c>
      <c r="BK75" s="689">
        <v>0</v>
      </c>
      <c r="BL75" s="689">
        <v>0</v>
      </c>
      <c r="BM75" s="689">
        <v>0</v>
      </c>
      <c r="BN75" s="689">
        <v>0</v>
      </c>
      <c r="BO75" s="689">
        <v>0</v>
      </c>
      <c r="BP75" s="689">
        <v>0</v>
      </c>
      <c r="BQ75" s="689">
        <v>0</v>
      </c>
      <c r="BR75" s="689">
        <v>0</v>
      </c>
      <c r="BS75" s="689">
        <v>0</v>
      </c>
      <c r="BT75" s="689">
        <v>0</v>
      </c>
      <c r="BU75" s="689">
        <v>0</v>
      </c>
      <c r="BV75" s="689">
        <v>0</v>
      </c>
      <c r="BW75" s="689">
        <v>0</v>
      </c>
      <c r="BX75" s="689">
        <v>0</v>
      </c>
      <c r="BY75" s="689">
        <v>0</v>
      </c>
      <c r="BZ75" s="689">
        <v>0</v>
      </c>
      <c r="CA75" s="689">
        <v>0</v>
      </c>
      <c r="CB75" s="689">
        <v>0</v>
      </c>
      <c r="CC75" s="689">
        <v>0</v>
      </c>
      <c r="CD75" s="689">
        <v>0</v>
      </c>
      <c r="CE75" s="689">
        <v>0</v>
      </c>
      <c r="CF75" s="689">
        <v>0</v>
      </c>
      <c r="CG75" s="689">
        <v>0</v>
      </c>
      <c r="CH75" s="689">
        <v>0</v>
      </c>
      <c r="CI75" s="689">
        <v>0</v>
      </c>
      <c r="CJ75" s="689">
        <v>0</v>
      </c>
      <c r="CK75" s="689">
        <v>0</v>
      </c>
      <c r="CL75" s="689">
        <v>0</v>
      </c>
      <c r="CM75" s="689">
        <v>0</v>
      </c>
      <c r="CN75" s="689">
        <v>0</v>
      </c>
      <c r="CO75" s="689">
        <v>0</v>
      </c>
      <c r="CP75" s="689">
        <v>0</v>
      </c>
      <c r="CQ75" s="689">
        <v>0</v>
      </c>
      <c r="CR75" s="689">
        <v>0</v>
      </c>
      <c r="CS75" s="689">
        <v>0</v>
      </c>
      <c r="CT75" s="689">
        <v>0</v>
      </c>
      <c r="CU75" s="689">
        <v>0</v>
      </c>
      <c r="CV75" s="689">
        <v>0</v>
      </c>
      <c r="CW75" s="689">
        <v>0</v>
      </c>
      <c r="CX75" s="689">
        <v>0</v>
      </c>
      <c r="CY75" s="689">
        <v>0</v>
      </c>
      <c r="CZ75" s="953">
        <v>0</v>
      </c>
      <c r="DA75" s="954">
        <v>0</v>
      </c>
      <c r="DB75" s="954">
        <v>0</v>
      </c>
      <c r="DC75" s="954">
        <v>0</v>
      </c>
      <c r="DD75" s="954">
        <v>0</v>
      </c>
      <c r="DE75" s="954">
        <v>0</v>
      </c>
      <c r="DF75" s="954">
        <v>0</v>
      </c>
      <c r="DG75" s="954">
        <v>0</v>
      </c>
      <c r="DH75" s="954">
        <v>0</v>
      </c>
      <c r="DI75" s="954">
        <v>0</v>
      </c>
      <c r="DJ75" s="954">
        <v>0</v>
      </c>
      <c r="DK75" s="954">
        <v>0</v>
      </c>
      <c r="DL75" s="954">
        <v>0</v>
      </c>
      <c r="DM75" s="954">
        <v>0</v>
      </c>
      <c r="DN75" s="954">
        <v>0</v>
      </c>
      <c r="DO75" s="954">
        <v>0</v>
      </c>
      <c r="DP75" s="954">
        <v>0</v>
      </c>
      <c r="DQ75" s="954">
        <v>0</v>
      </c>
      <c r="DR75" s="954">
        <v>0</v>
      </c>
      <c r="DS75" s="954">
        <v>0</v>
      </c>
      <c r="DT75" s="954">
        <v>0</v>
      </c>
      <c r="DU75" s="954">
        <v>0</v>
      </c>
      <c r="DV75" s="954">
        <v>0</v>
      </c>
      <c r="DW75" s="955">
        <v>0</v>
      </c>
      <c r="DX75" s="934"/>
    </row>
    <row r="76" spans="2:128" x14ac:dyDescent="0.2">
      <c r="B76" s="960"/>
      <c r="C76" s="743"/>
      <c r="D76" s="961"/>
      <c r="E76" s="962"/>
      <c r="F76" s="961"/>
      <c r="G76" s="961"/>
      <c r="H76" s="961"/>
      <c r="I76" s="961"/>
      <c r="J76" s="961"/>
      <c r="K76" s="961"/>
      <c r="L76" s="961"/>
      <c r="M76" s="961"/>
      <c r="N76" s="961"/>
      <c r="O76" s="961"/>
      <c r="P76" s="961"/>
      <c r="Q76" s="961"/>
      <c r="R76" s="745"/>
      <c r="S76" s="961"/>
      <c r="T76" s="961"/>
      <c r="U76" s="699" t="s">
        <v>494</v>
      </c>
      <c r="V76" s="697" t="s">
        <v>123</v>
      </c>
      <c r="W76" s="698" t="s">
        <v>493</v>
      </c>
      <c r="X76" s="700">
        <v>0</v>
      </c>
      <c r="Y76" s="700">
        <v>0</v>
      </c>
      <c r="Z76" s="700">
        <v>0</v>
      </c>
      <c r="AA76" s="700">
        <v>0</v>
      </c>
      <c r="AB76" s="700">
        <v>0</v>
      </c>
      <c r="AC76" s="700">
        <v>0</v>
      </c>
      <c r="AD76" s="700">
        <v>0</v>
      </c>
      <c r="AE76" s="700">
        <v>0</v>
      </c>
      <c r="AF76" s="700">
        <v>0</v>
      </c>
      <c r="AG76" s="700">
        <v>0</v>
      </c>
      <c r="AH76" s="700">
        <v>0</v>
      </c>
      <c r="AI76" s="700">
        <v>0</v>
      </c>
      <c r="AJ76" s="700">
        <v>0</v>
      </c>
      <c r="AK76" s="700">
        <v>0</v>
      </c>
      <c r="AL76" s="700">
        <v>0</v>
      </c>
      <c r="AM76" s="700">
        <v>0</v>
      </c>
      <c r="AN76" s="700">
        <v>0</v>
      </c>
      <c r="AO76" s="700">
        <v>0</v>
      </c>
      <c r="AP76" s="700">
        <v>0</v>
      </c>
      <c r="AQ76" s="700">
        <v>0</v>
      </c>
      <c r="AR76" s="700">
        <v>0</v>
      </c>
      <c r="AS76" s="700">
        <v>0</v>
      </c>
      <c r="AT76" s="700">
        <v>0</v>
      </c>
      <c r="AU76" s="700">
        <v>0</v>
      </c>
      <c r="AV76" s="700">
        <v>0</v>
      </c>
      <c r="AW76" s="700">
        <v>0</v>
      </c>
      <c r="AX76" s="700">
        <v>0</v>
      </c>
      <c r="AY76" s="700">
        <v>0</v>
      </c>
      <c r="AZ76" s="700">
        <v>0</v>
      </c>
      <c r="BA76" s="700">
        <v>0</v>
      </c>
      <c r="BB76" s="700">
        <v>0</v>
      </c>
      <c r="BC76" s="700">
        <v>0</v>
      </c>
      <c r="BD76" s="700">
        <v>0</v>
      </c>
      <c r="BE76" s="700">
        <v>0</v>
      </c>
      <c r="BF76" s="700">
        <v>0</v>
      </c>
      <c r="BG76" s="700">
        <v>0</v>
      </c>
      <c r="BH76" s="700">
        <v>0</v>
      </c>
      <c r="BI76" s="700">
        <v>0</v>
      </c>
      <c r="BJ76" s="700">
        <v>0</v>
      </c>
      <c r="BK76" s="700">
        <v>0</v>
      </c>
      <c r="BL76" s="700">
        <v>0</v>
      </c>
      <c r="BM76" s="700">
        <v>0</v>
      </c>
      <c r="BN76" s="700">
        <v>0</v>
      </c>
      <c r="BO76" s="700">
        <v>0</v>
      </c>
      <c r="BP76" s="700">
        <v>0</v>
      </c>
      <c r="BQ76" s="700">
        <v>0</v>
      </c>
      <c r="BR76" s="700">
        <v>0</v>
      </c>
      <c r="BS76" s="700">
        <v>0</v>
      </c>
      <c r="BT76" s="700">
        <v>0</v>
      </c>
      <c r="BU76" s="700">
        <v>0</v>
      </c>
      <c r="BV76" s="700">
        <v>0</v>
      </c>
      <c r="BW76" s="700">
        <v>0</v>
      </c>
      <c r="BX76" s="700">
        <v>0</v>
      </c>
      <c r="BY76" s="700">
        <v>0</v>
      </c>
      <c r="BZ76" s="700">
        <v>0</v>
      </c>
      <c r="CA76" s="700">
        <v>0</v>
      </c>
      <c r="CB76" s="700">
        <v>0</v>
      </c>
      <c r="CC76" s="700">
        <v>0</v>
      </c>
      <c r="CD76" s="700">
        <v>0</v>
      </c>
      <c r="CE76" s="700">
        <v>0</v>
      </c>
      <c r="CF76" s="700">
        <v>0</v>
      </c>
      <c r="CG76" s="700">
        <v>0</v>
      </c>
      <c r="CH76" s="700">
        <v>0</v>
      </c>
      <c r="CI76" s="700">
        <v>0</v>
      </c>
      <c r="CJ76" s="700">
        <v>0</v>
      </c>
      <c r="CK76" s="700">
        <v>0</v>
      </c>
      <c r="CL76" s="700">
        <v>0</v>
      </c>
      <c r="CM76" s="700">
        <v>0</v>
      </c>
      <c r="CN76" s="700">
        <v>0</v>
      </c>
      <c r="CO76" s="700">
        <v>0</v>
      </c>
      <c r="CP76" s="700">
        <v>0</v>
      </c>
      <c r="CQ76" s="700">
        <v>0</v>
      </c>
      <c r="CR76" s="700">
        <v>0</v>
      </c>
      <c r="CS76" s="700">
        <v>0</v>
      </c>
      <c r="CT76" s="700">
        <v>0</v>
      </c>
      <c r="CU76" s="700">
        <v>0</v>
      </c>
      <c r="CV76" s="700">
        <v>0</v>
      </c>
      <c r="CW76" s="700">
        <v>0</v>
      </c>
      <c r="CX76" s="700">
        <v>0</v>
      </c>
      <c r="CY76" s="700">
        <v>0</v>
      </c>
      <c r="CZ76" s="953">
        <v>0</v>
      </c>
      <c r="DA76" s="954">
        <v>0</v>
      </c>
      <c r="DB76" s="954">
        <v>0</v>
      </c>
      <c r="DC76" s="954">
        <v>0</v>
      </c>
      <c r="DD76" s="954">
        <v>0</v>
      </c>
      <c r="DE76" s="954">
        <v>0</v>
      </c>
      <c r="DF76" s="954">
        <v>0</v>
      </c>
      <c r="DG76" s="954">
        <v>0</v>
      </c>
      <c r="DH76" s="954">
        <v>0</v>
      </c>
      <c r="DI76" s="954">
        <v>0</v>
      </c>
      <c r="DJ76" s="954">
        <v>0</v>
      </c>
      <c r="DK76" s="954">
        <v>0</v>
      </c>
      <c r="DL76" s="954">
        <v>0</v>
      </c>
      <c r="DM76" s="954">
        <v>0</v>
      </c>
      <c r="DN76" s="954">
        <v>0</v>
      </c>
      <c r="DO76" s="954">
        <v>0</v>
      </c>
      <c r="DP76" s="954">
        <v>0</v>
      </c>
      <c r="DQ76" s="954">
        <v>0</v>
      </c>
      <c r="DR76" s="954">
        <v>0</v>
      </c>
      <c r="DS76" s="954">
        <v>0</v>
      </c>
      <c r="DT76" s="954">
        <v>0</v>
      </c>
      <c r="DU76" s="954">
        <v>0</v>
      </c>
      <c r="DV76" s="954">
        <v>0</v>
      </c>
      <c r="DW76" s="955">
        <v>0</v>
      </c>
      <c r="DX76" s="934"/>
    </row>
    <row r="77" spans="2:128" x14ac:dyDescent="0.2">
      <c r="B77" s="960"/>
      <c r="C77" s="743"/>
      <c r="D77" s="961"/>
      <c r="E77" s="962"/>
      <c r="F77" s="961"/>
      <c r="G77" s="961"/>
      <c r="H77" s="961"/>
      <c r="I77" s="961"/>
      <c r="J77" s="961"/>
      <c r="K77" s="961"/>
      <c r="L77" s="961"/>
      <c r="M77" s="961"/>
      <c r="N77" s="961"/>
      <c r="O77" s="961"/>
      <c r="P77" s="961"/>
      <c r="Q77" s="961"/>
      <c r="R77" s="745"/>
      <c r="S77" s="961"/>
      <c r="T77" s="961"/>
      <c r="U77" s="699" t="s">
        <v>721</v>
      </c>
      <c r="V77" s="697" t="s">
        <v>123</v>
      </c>
      <c r="W77" s="698" t="s">
        <v>493</v>
      </c>
      <c r="X77" s="689">
        <f>'[2]Financing cost'!B85</f>
        <v>48.698016314991719</v>
      </c>
      <c r="Y77" s="689">
        <f>'[2]Financing cost'!C85</f>
        <v>415.67194431884468</v>
      </c>
      <c r="Z77" s="689">
        <f>'[2]Financing cost'!D85</f>
        <v>415.67194431884468</v>
      </c>
      <c r="AA77" s="689">
        <f>'[2]Financing cost'!E85</f>
        <v>415.67194431884468</v>
      </c>
      <c r="AB77" s="689">
        <f>'[2]Financing cost'!F85</f>
        <v>415.67194431884468</v>
      </c>
      <c r="AC77" s="689">
        <f>'[2]Financing cost'!G85</f>
        <v>415.67194431884468</v>
      </c>
      <c r="AD77" s="689">
        <f>'[2]Financing cost'!H85</f>
        <v>415.67194431884468</v>
      </c>
      <c r="AE77" s="689">
        <f>'[2]Financing cost'!I85</f>
        <v>415.67194431884468</v>
      </c>
      <c r="AF77" s="689">
        <f>'[2]Financing cost'!J85</f>
        <v>415.67194431884468</v>
      </c>
      <c r="AG77" s="689">
        <f>'[2]Financing cost'!K85</f>
        <v>415.67194431884468</v>
      </c>
      <c r="AH77" s="689">
        <f>'[2]Financing cost'!L85</f>
        <v>415.67194431884468</v>
      </c>
      <c r="AI77" s="689">
        <f>'[2]Financing cost'!M85</f>
        <v>415.67194431884468</v>
      </c>
      <c r="AJ77" s="689">
        <f>'[2]Financing cost'!N85</f>
        <v>415.67194431884468</v>
      </c>
      <c r="AK77" s="689">
        <f>'[2]Financing cost'!O85</f>
        <v>415.67194431884468</v>
      </c>
      <c r="AL77" s="689">
        <f>'[2]Financing cost'!P85</f>
        <v>415.67194431884468</v>
      </c>
      <c r="AM77" s="689">
        <f>'[2]Financing cost'!Q85</f>
        <v>415.67194431884468</v>
      </c>
      <c r="AN77" s="689">
        <f>'[2]Financing cost'!R85</f>
        <v>415.67194431884468</v>
      </c>
      <c r="AO77" s="689">
        <f>'[2]Financing cost'!S85</f>
        <v>415.67194431884468</v>
      </c>
      <c r="AP77" s="689">
        <f>'[2]Financing cost'!T85</f>
        <v>415.67194431884468</v>
      </c>
      <c r="AQ77" s="689">
        <f>'[2]Financing cost'!U85</f>
        <v>415.67194431884468</v>
      </c>
      <c r="AR77" s="689">
        <f>'[2]Financing cost'!V85</f>
        <v>415.67194431884468</v>
      </c>
      <c r="AS77" s="689">
        <f>'[2]Financing cost'!W85</f>
        <v>415.67194431884468</v>
      </c>
      <c r="AT77" s="689">
        <f>'[2]Financing cost'!X85</f>
        <v>415.67194431884468</v>
      </c>
      <c r="AU77" s="689">
        <f>'[2]Financing cost'!Y85</f>
        <v>415.67194431884468</v>
      </c>
      <c r="AV77" s="689">
        <f>'[2]Financing cost'!Z85</f>
        <v>415.67194431884468</v>
      </c>
      <c r="AW77" s="689">
        <f>'[2]Financing cost'!AA85</f>
        <v>415.67194431884468</v>
      </c>
      <c r="AX77" s="689">
        <f>'[2]Financing cost'!AB85</f>
        <v>415.67194431884468</v>
      </c>
      <c r="AY77" s="689">
        <f>'[2]Financing cost'!AC85</f>
        <v>415.67194431884468</v>
      </c>
      <c r="AZ77" s="689">
        <f>'[2]Financing cost'!AD85</f>
        <v>415.67194431884468</v>
      </c>
      <c r="BA77" s="689">
        <f>'[2]Financing cost'!AE85</f>
        <v>415.67194431884468</v>
      </c>
      <c r="BB77" s="689">
        <f>'[2]Financing cost'!AF85</f>
        <v>415.67194431884468</v>
      </c>
      <c r="BC77" s="689">
        <f>'[2]Financing cost'!AG85</f>
        <v>415.67194431884468</v>
      </c>
      <c r="BD77" s="689">
        <f>'[2]Financing cost'!AH85</f>
        <v>415.67194431884468</v>
      </c>
      <c r="BE77" s="689">
        <f>'[2]Financing cost'!AI85</f>
        <v>415.67194431884468</v>
      </c>
      <c r="BF77" s="689">
        <f>'[2]Financing cost'!AJ85</f>
        <v>415.67194431884468</v>
      </c>
      <c r="BG77" s="689">
        <f>'[2]Financing cost'!AK85</f>
        <v>415.67194431884468</v>
      </c>
      <c r="BH77" s="689">
        <f>'[2]Financing cost'!AL85</f>
        <v>415.67194431884468</v>
      </c>
      <c r="BI77" s="689">
        <f>'[2]Financing cost'!AM85</f>
        <v>415.67194431884468</v>
      </c>
      <c r="BJ77" s="689">
        <f>'[2]Financing cost'!AN85</f>
        <v>415.67194431884468</v>
      </c>
      <c r="BK77" s="689">
        <f>'[2]Financing cost'!AO85</f>
        <v>415.67194431884468</v>
      </c>
      <c r="BL77" s="689">
        <f>'[2]Financing cost'!AP85</f>
        <v>415.67194431884468</v>
      </c>
      <c r="BM77" s="689">
        <f>'[2]Financing cost'!AQ85</f>
        <v>415.67194431884468</v>
      </c>
      <c r="BN77" s="689">
        <f>'[2]Financing cost'!AR85</f>
        <v>415.67194431884468</v>
      </c>
      <c r="BO77" s="689">
        <f>'[2]Financing cost'!AS85</f>
        <v>415.67194431884468</v>
      </c>
      <c r="BP77" s="689">
        <f>'[2]Financing cost'!AT85</f>
        <v>415.67194431884468</v>
      </c>
      <c r="BQ77" s="689">
        <f>'[2]Financing cost'!AU85</f>
        <v>415.67194431884468</v>
      </c>
      <c r="BR77" s="689">
        <f>'[2]Financing cost'!AV85</f>
        <v>415.67194431884468</v>
      </c>
      <c r="BS77" s="689">
        <f>'[2]Financing cost'!AW85</f>
        <v>415.67194431884468</v>
      </c>
      <c r="BT77" s="689">
        <f>'[2]Financing cost'!AX85</f>
        <v>415.67194431884468</v>
      </c>
      <c r="BU77" s="689">
        <f>'[2]Financing cost'!AY85</f>
        <v>415.67194431884468</v>
      </c>
      <c r="BV77" s="689">
        <f>'[2]Financing cost'!AZ85</f>
        <v>415.67194431884468</v>
      </c>
      <c r="BW77" s="689">
        <f>'[2]Financing cost'!BA85</f>
        <v>415.67194431884468</v>
      </c>
      <c r="BX77" s="689">
        <f>'[2]Financing cost'!BB85</f>
        <v>415.67194431884468</v>
      </c>
      <c r="BY77" s="689">
        <f>'[2]Financing cost'!BC85</f>
        <v>415.67194431884468</v>
      </c>
      <c r="BZ77" s="689">
        <f>'[2]Financing cost'!BD85</f>
        <v>415.67194431884468</v>
      </c>
      <c r="CA77" s="689">
        <f>'[2]Financing cost'!BE85</f>
        <v>415.67194431884468</v>
      </c>
      <c r="CB77" s="689">
        <f>'[2]Financing cost'!BF85</f>
        <v>415.67194431884468</v>
      </c>
      <c r="CC77" s="689">
        <f>'[2]Financing cost'!BG85</f>
        <v>415.67194431884468</v>
      </c>
      <c r="CD77" s="689">
        <f>'[2]Financing cost'!BH85</f>
        <v>415.67194431884468</v>
      </c>
      <c r="CE77" s="689">
        <f>'[2]Financing cost'!BI85</f>
        <v>415.67194431884468</v>
      </c>
      <c r="CF77" s="689">
        <f>'[2]Financing cost'!BJ85</f>
        <v>415.67194431884468</v>
      </c>
      <c r="CG77" s="689">
        <f>'[2]Financing cost'!BK85</f>
        <v>415.67194431884468</v>
      </c>
      <c r="CH77" s="689">
        <f>'[2]Financing cost'!BL85</f>
        <v>415.67194431884468</v>
      </c>
      <c r="CI77" s="689">
        <f>'[2]Financing cost'!BM85</f>
        <v>415.67194431884468</v>
      </c>
      <c r="CJ77" s="689">
        <f>'[2]Financing cost'!BN85</f>
        <v>415.67194431884468</v>
      </c>
      <c r="CK77" s="689">
        <f>'[2]Financing cost'!BO85</f>
        <v>415.67194431884468</v>
      </c>
      <c r="CL77" s="689">
        <f>'[2]Financing cost'!BP85</f>
        <v>415.67194431884468</v>
      </c>
      <c r="CM77" s="689">
        <f>'[2]Financing cost'!BQ85</f>
        <v>415.67194431884468</v>
      </c>
      <c r="CN77" s="689">
        <f>'[2]Financing cost'!BR85</f>
        <v>415.67194431884468</v>
      </c>
      <c r="CO77" s="689">
        <f>'[2]Financing cost'!BS85</f>
        <v>415.67194431884468</v>
      </c>
      <c r="CP77" s="689">
        <f>'[2]Financing cost'!BT85</f>
        <v>415.67194431884468</v>
      </c>
      <c r="CQ77" s="689">
        <f>'[2]Financing cost'!BU85</f>
        <v>415.67194431884468</v>
      </c>
      <c r="CR77" s="689">
        <f>'[2]Financing cost'!BV85</f>
        <v>415.67194431884468</v>
      </c>
      <c r="CS77" s="689">
        <f>'[2]Financing cost'!BW85</f>
        <v>415.67194431884468</v>
      </c>
      <c r="CT77" s="689">
        <f>'[2]Financing cost'!BX85</f>
        <v>415.67194431884468</v>
      </c>
      <c r="CU77" s="689">
        <f>'[2]Financing cost'!BY85</f>
        <v>415.67194431884468</v>
      </c>
      <c r="CV77" s="689">
        <f>'[2]Financing cost'!BZ85</f>
        <v>415.67194431884468</v>
      </c>
      <c r="CW77" s="689">
        <f>'[2]Financing cost'!CA85</f>
        <v>415.67194431884468</v>
      </c>
      <c r="CX77" s="689">
        <f>'[2]Financing cost'!CB85</f>
        <v>415.67194431884468</v>
      </c>
      <c r="CY77" s="689">
        <f>'[2]Financing cost'!CC85</f>
        <v>415.67194431884468</v>
      </c>
      <c r="CZ77" s="953"/>
      <c r="DA77" s="954"/>
      <c r="DB77" s="954"/>
      <c r="DC77" s="954"/>
      <c r="DD77" s="954"/>
      <c r="DE77" s="954"/>
      <c r="DF77" s="954"/>
      <c r="DG77" s="954"/>
      <c r="DH77" s="954"/>
      <c r="DI77" s="954"/>
      <c r="DJ77" s="954"/>
      <c r="DK77" s="954"/>
      <c r="DL77" s="954"/>
      <c r="DM77" s="954"/>
      <c r="DN77" s="954"/>
      <c r="DO77" s="954"/>
      <c r="DP77" s="954"/>
      <c r="DQ77" s="954"/>
      <c r="DR77" s="954"/>
      <c r="DS77" s="954"/>
      <c r="DT77" s="954"/>
      <c r="DU77" s="954"/>
      <c r="DV77" s="954"/>
      <c r="DW77" s="955"/>
      <c r="DX77" s="934"/>
    </row>
    <row r="78" spans="2:128" x14ac:dyDescent="0.2">
      <c r="B78" s="960"/>
      <c r="C78" s="963"/>
      <c r="D78" s="885"/>
      <c r="E78" s="920"/>
      <c r="F78" s="885"/>
      <c r="G78" s="885"/>
      <c r="H78" s="885"/>
      <c r="I78" s="885"/>
      <c r="J78" s="885"/>
      <c r="K78" s="885"/>
      <c r="L78" s="885"/>
      <c r="M78" s="885"/>
      <c r="N78" s="885"/>
      <c r="O78" s="885"/>
      <c r="P78" s="885"/>
      <c r="Q78" s="885"/>
      <c r="R78" s="964"/>
      <c r="S78" s="885"/>
      <c r="T78" s="885"/>
      <c r="U78" s="699" t="s">
        <v>495</v>
      </c>
      <c r="V78" s="697" t="s">
        <v>123</v>
      </c>
      <c r="W78" s="701" t="s">
        <v>493</v>
      </c>
      <c r="X78" s="689">
        <v>0</v>
      </c>
      <c r="Y78" s="689">
        <v>0</v>
      </c>
      <c r="Z78" s="689">
        <v>0</v>
      </c>
      <c r="AA78" s="689">
        <v>0</v>
      </c>
      <c r="AB78" s="689">
        <v>0</v>
      </c>
      <c r="AC78" s="689">
        <v>0</v>
      </c>
      <c r="AD78" s="689">
        <v>0</v>
      </c>
      <c r="AE78" s="689">
        <v>0</v>
      </c>
      <c r="AF78" s="689">
        <v>0</v>
      </c>
      <c r="AG78" s="689">
        <v>0</v>
      </c>
      <c r="AH78" s="689">
        <v>0</v>
      </c>
      <c r="AI78" s="689">
        <v>0</v>
      </c>
      <c r="AJ78" s="689">
        <v>0</v>
      </c>
      <c r="AK78" s="689">
        <v>0</v>
      </c>
      <c r="AL78" s="689">
        <v>0</v>
      </c>
      <c r="AM78" s="689">
        <v>0</v>
      </c>
      <c r="AN78" s="689">
        <v>0</v>
      </c>
      <c r="AO78" s="689">
        <v>0</v>
      </c>
      <c r="AP78" s="689">
        <v>0</v>
      </c>
      <c r="AQ78" s="689">
        <v>0</v>
      </c>
      <c r="AR78" s="689">
        <v>0</v>
      </c>
      <c r="AS78" s="689">
        <v>0</v>
      </c>
      <c r="AT78" s="689">
        <v>0</v>
      </c>
      <c r="AU78" s="689">
        <v>0</v>
      </c>
      <c r="AV78" s="689">
        <v>0</v>
      </c>
      <c r="AW78" s="689">
        <v>0</v>
      </c>
      <c r="AX78" s="689">
        <v>0</v>
      </c>
      <c r="AY78" s="689">
        <v>0</v>
      </c>
      <c r="AZ78" s="689">
        <v>0</v>
      </c>
      <c r="BA78" s="689">
        <v>0</v>
      </c>
      <c r="BB78" s="689">
        <v>0</v>
      </c>
      <c r="BC78" s="689">
        <v>0</v>
      </c>
      <c r="BD78" s="689">
        <v>0</v>
      </c>
      <c r="BE78" s="689">
        <v>0</v>
      </c>
      <c r="BF78" s="689">
        <v>0</v>
      </c>
      <c r="BG78" s="689">
        <v>0</v>
      </c>
      <c r="BH78" s="689">
        <v>0</v>
      </c>
      <c r="BI78" s="689">
        <v>0</v>
      </c>
      <c r="BJ78" s="689">
        <v>0</v>
      </c>
      <c r="BK78" s="689">
        <v>0</v>
      </c>
      <c r="BL78" s="689">
        <v>0</v>
      </c>
      <c r="BM78" s="689">
        <v>0</v>
      </c>
      <c r="BN78" s="689">
        <v>0</v>
      </c>
      <c r="BO78" s="689">
        <v>0</v>
      </c>
      <c r="BP78" s="689">
        <v>0</v>
      </c>
      <c r="BQ78" s="689">
        <v>0</v>
      </c>
      <c r="BR78" s="689">
        <v>0</v>
      </c>
      <c r="BS78" s="689">
        <v>0</v>
      </c>
      <c r="BT78" s="689">
        <v>0</v>
      </c>
      <c r="BU78" s="689">
        <v>0</v>
      </c>
      <c r="BV78" s="689">
        <v>0</v>
      </c>
      <c r="BW78" s="689">
        <v>0</v>
      </c>
      <c r="BX78" s="689">
        <v>0</v>
      </c>
      <c r="BY78" s="689">
        <v>0</v>
      </c>
      <c r="BZ78" s="689">
        <v>0</v>
      </c>
      <c r="CA78" s="689">
        <v>0</v>
      </c>
      <c r="CB78" s="689">
        <v>0</v>
      </c>
      <c r="CC78" s="689">
        <v>0</v>
      </c>
      <c r="CD78" s="689">
        <v>0</v>
      </c>
      <c r="CE78" s="689">
        <v>0</v>
      </c>
      <c r="CF78" s="689">
        <v>0</v>
      </c>
      <c r="CG78" s="689">
        <v>0</v>
      </c>
      <c r="CH78" s="689">
        <v>0</v>
      </c>
      <c r="CI78" s="689">
        <v>0</v>
      </c>
      <c r="CJ78" s="689">
        <v>0</v>
      </c>
      <c r="CK78" s="689">
        <v>0</v>
      </c>
      <c r="CL78" s="689">
        <v>0</v>
      </c>
      <c r="CM78" s="689">
        <v>0</v>
      </c>
      <c r="CN78" s="689">
        <v>0</v>
      </c>
      <c r="CO78" s="689">
        <v>0</v>
      </c>
      <c r="CP78" s="689">
        <v>0</v>
      </c>
      <c r="CQ78" s="689">
        <v>0</v>
      </c>
      <c r="CR78" s="689">
        <v>0</v>
      </c>
      <c r="CS78" s="689">
        <v>0</v>
      </c>
      <c r="CT78" s="689">
        <v>0</v>
      </c>
      <c r="CU78" s="689">
        <v>0</v>
      </c>
      <c r="CV78" s="689">
        <v>0</v>
      </c>
      <c r="CW78" s="689">
        <v>0</v>
      </c>
      <c r="CX78" s="689">
        <v>0</v>
      </c>
      <c r="CY78" s="689">
        <v>0</v>
      </c>
      <c r="CZ78" s="953">
        <v>0</v>
      </c>
      <c r="DA78" s="954">
        <v>0</v>
      </c>
      <c r="DB78" s="954">
        <v>0</v>
      </c>
      <c r="DC78" s="954">
        <v>0</v>
      </c>
      <c r="DD78" s="954">
        <v>0</v>
      </c>
      <c r="DE78" s="954">
        <v>0</v>
      </c>
      <c r="DF78" s="954">
        <v>0</v>
      </c>
      <c r="DG78" s="954">
        <v>0</v>
      </c>
      <c r="DH78" s="954">
        <v>0</v>
      </c>
      <c r="DI78" s="954">
        <v>0</v>
      </c>
      <c r="DJ78" s="954">
        <v>0</v>
      </c>
      <c r="DK78" s="954">
        <v>0</v>
      </c>
      <c r="DL78" s="954">
        <v>0</v>
      </c>
      <c r="DM78" s="954">
        <v>0</v>
      </c>
      <c r="DN78" s="954">
        <v>0</v>
      </c>
      <c r="DO78" s="954">
        <v>0</v>
      </c>
      <c r="DP78" s="954">
        <v>0</v>
      </c>
      <c r="DQ78" s="954">
        <v>0</v>
      </c>
      <c r="DR78" s="954">
        <v>0</v>
      </c>
      <c r="DS78" s="954">
        <v>0</v>
      </c>
      <c r="DT78" s="954">
        <v>0</v>
      </c>
      <c r="DU78" s="954">
        <v>0</v>
      </c>
      <c r="DV78" s="954">
        <v>0</v>
      </c>
      <c r="DW78" s="955">
        <v>0</v>
      </c>
      <c r="DX78" s="934"/>
    </row>
    <row r="79" spans="2:128" x14ac:dyDescent="0.2">
      <c r="B79" s="965"/>
      <c r="C79" s="966"/>
      <c r="D79" s="885"/>
      <c r="E79" s="920"/>
      <c r="F79" s="885"/>
      <c r="G79" s="885"/>
      <c r="H79" s="885"/>
      <c r="I79" s="885"/>
      <c r="J79" s="885"/>
      <c r="K79" s="885"/>
      <c r="L79" s="885"/>
      <c r="M79" s="885"/>
      <c r="N79" s="885"/>
      <c r="O79" s="885"/>
      <c r="P79" s="885"/>
      <c r="Q79" s="885"/>
      <c r="R79" s="964"/>
      <c r="S79" s="885"/>
      <c r="T79" s="885"/>
      <c r="U79" s="699" t="s">
        <v>496</v>
      </c>
      <c r="V79" s="697" t="s">
        <v>123</v>
      </c>
      <c r="W79" s="701" t="s">
        <v>493</v>
      </c>
      <c r="X79" s="690">
        <v>0</v>
      </c>
      <c r="Y79" s="700">
        <v>0</v>
      </c>
      <c r="Z79" s="700">
        <f>[2]Costs!H224+[2]Costs!H228+[2]Costs!H232</f>
        <v>229.225504</v>
      </c>
      <c r="AA79" s="700">
        <f>Z79</f>
        <v>229.225504</v>
      </c>
      <c r="AB79" s="700">
        <f t="shared" ref="AB79:CM79" si="20">AA79</f>
        <v>229.225504</v>
      </c>
      <c r="AC79" s="700">
        <f t="shared" si="20"/>
        <v>229.225504</v>
      </c>
      <c r="AD79" s="700">
        <f t="shared" si="20"/>
        <v>229.225504</v>
      </c>
      <c r="AE79" s="700">
        <f t="shared" si="20"/>
        <v>229.225504</v>
      </c>
      <c r="AF79" s="700">
        <f t="shared" si="20"/>
        <v>229.225504</v>
      </c>
      <c r="AG79" s="700">
        <f t="shared" si="20"/>
        <v>229.225504</v>
      </c>
      <c r="AH79" s="700">
        <f t="shared" si="20"/>
        <v>229.225504</v>
      </c>
      <c r="AI79" s="700">
        <f t="shared" si="20"/>
        <v>229.225504</v>
      </c>
      <c r="AJ79" s="700">
        <f t="shared" si="20"/>
        <v>229.225504</v>
      </c>
      <c r="AK79" s="700">
        <f t="shared" si="20"/>
        <v>229.225504</v>
      </c>
      <c r="AL79" s="700">
        <f t="shared" si="20"/>
        <v>229.225504</v>
      </c>
      <c r="AM79" s="700">
        <f t="shared" si="20"/>
        <v>229.225504</v>
      </c>
      <c r="AN79" s="700">
        <f t="shared" si="20"/>
        <v>229.225504</v>
      </c>
      <c r="AO79" s="700">
        <f t="shared" si="20"/>
        <v>229.225504</v>
      </c>
      <c r="AP79" s="700">
        <f t="shared" si="20"/>
        <v>229.225504</v>
      </c>
      <c r="AQ79" s="700">
        <f t="shared" si="20"/>
        <v>229.225504</v>
      </c>
      <c r="AR79" s="700">
        <f t="shared" si="20"/>
        <v>229.225504</v>
      </c>
      <c r="AS79" s="700">
        <f t="shared" si="20"/>
        <v>229.225504</v>
      </c>
      <c r="AT79" s="700">
        <f t="shared" si="20"/>
        <v>229.225504</v>
      </c>
      <c r="AU79" s="700">
        <f t="shared" si="20"/>
        <v>229.225504</v>
      </c>
      <c r="AV79" s="700">
        <f t="shared" si="20"/>
        <v>229.225504</v>
      </c>
      <c r="AW79" s="700">
        <f t="shared" si="20"/>
        <v>229.225504</v>
      </c>
      <c r="AX79" s="700">
        <f t="shared" si="20"/>
        <v>229.225504</v>
      </c>
      <c r="AY79" s="700">
        <f t="shared" si="20"/>
        <v>229.225504</v>
      </c>
      <c r="AZ79" s="700">
        <f t="shared" si="20"/>
        <v>229.225504</v>
      </c>
      <c r="BA79" s="700">
        <f t="shared" si="20"/>
        <v>229.225504</v>
      </c>
      <c r="BB79" s="700">
        <f t="shared" si="20"/>
        <v>229.225504</v>
      </c>
      <c r="BC79" s="700">
        <f t="shared" si="20"/>
        <v>229.225504</v>
      </c>
      <c r="BD79" s="700">
        <f t="shared" si="20"/>
        <v>229.225504</v>
      </c>
      <c r="BE79" s="700">
        <f t="shared" si="20"/>
        <v>229.225504</v>
      </c>
      <c r="BF79" s="700">
        <f t="shared" si="20"/>
        <v>229.225504</v>
      </c>
      <c r="BG79" s="700">
        <f t="shared" si="20"/>
        <v>229.225504</v>
      </c>
      <c r="BH79" s="700">
        <f t="shared" si="20"/>
        <v>229.225504</v>
      </c>
      <c r="BI79" s="700">
        <f t="shared" si="20"/>
        <v>229.225504</v>
      </c>
      <c r="BJ79" s="700">
        <f t="shared" si="20"/>
        <v>229.225504</v>
      </c>
      <c r="BK79" s="700">
        <f t="shared" si="20"/>
        <v>229.225504</v>
      </c>
      <c r="BL79" s="700">
        <f t="shared" si="20"/>
        <v>229.225504</v>
      </c>
      <c r="BM79" s="700">
        <f t="shared" si="20"/>
        <v>229.225504</v>
      </c>
      <c r="BN79" s="700">
        <f t="shared" si="20"/>
        <v>229.225504</v>
      </c>
      <c r="BO79" s="700">
        <f t="shared" si="20"/>
        <v>229.225504</v>
      </c>
      <c r="BP79" s="700">
        <f t="shared" si="20"/>
        <v>229.225504</v>
      </c>
      <c r="BQ79" s="700">
        <f t="shared" si="20"/>
        <v>229.225504</v>
      </c>
      <c r="BR79" s="700">
        <f t="shared" si="20"/>
        <v>229.225504</v>
      </c>
      <c r="BS79" s="700">
        <f t="shared" si="20"/>
        <v>229.225504</v>
      </c>
      <c r="BT79" s="700">
        <f t="shared" si="20"/>
        <v>229.225504</v>
      </c>
      <c r="BU79" s="700">
        <f t="shared" si="20"/>
        <v>229.225504</v>
      </c>
      <c r="BV79" s="700">
        <f t="shared" si="20"/>
        <v>229.225504</v>
      </c>
      <c r="BW79" s="700">
        <f t="shared" si="20"/>
        <v>229.225504</v>
      </c>
      <c r="BX79" s="700">
        <f t="shared" si="20"/>
        <v>229.225504</v>
      </c>
      <c r="BY79" s="700">
        <f t="shared" si="20"/>
        <v>229.225504</v>
      </c>
      <c r="BZ79" s="700">
        <f t="shared" si="20"/>
        <v>229.225504</v>
      </c>
      <c r="CA79" s="700">
        <f t="shared" si="20"/>
        <v>229.225504</v>
      </c>
      <c r="CB79" s="700">
        <f t="shared" si="20"/>
        <v>229.225504</v>
      </c>
      <c r="CC79" s="700">
        <f t="shared" si="20"/>
        <v>229.225504</v>
      </c>
      <c r="CD79" s="700">
        <f t="shared" si="20"/>
        <v>229.225504</v>
      </c>
      <c r="CE79" s="700">
        <f t="shared" si="20"/>
        <v>229.225504</v>
      </c>
      <c r="CF79" s="700">
        <f t="shared" si="20"/>
        <v>229.225504</v>
      </c>
      <c r="CG79" s="700">
        <f t="shared" si="20"/>
        <v>229.225504</v>
      </c>
      <c r="CH79" s="700">
        <f t="shared" si="20"/>
        <v>229.225504</v>
      </c>
      <c r="CI79" s="700">
        <f t="shared" si="20"/>
        <v>229.225504</v>
      </c>
      <c r="CJ79" s="700">
        <f t="shared" si="20"/>
        <v>229.225504</v>
      </c>
      <c r="CK79" s="700">
        <f t="shared" si="20"/>
        <v>229.225504</v>
      </c>
      <c r="CL79" s="700">
        <f t="shared" si="20"/>
        <v>229.225504</v>
      </c>
      <c r="CM79" s="700">
        <f t="shared" si="20"/>
        <v>229.225504</v>
      </c>
      <c r="CN79" s="700">
        <f t="shared" ref="CN79:CY79" si="21">CM79</f>
        <v>229.225504</v>
      </c>
      <c r="CO79" s="700">
        <f t="shared" si="21"/>
        <v>229.225504</v>
      </c>
      <c r="CP79" s="700">
        <f t="shared" si="21"/>
        <v>229.225504</v>
      </c>
      <c r="CQ79" s="700">
        <f t="shared" si="21"/>
        <v>229.225504</v>
      </c>
      <c r="CR79" s="700">
        <f t="shared" si="21"/>
        <v>229.225504</v>
      </c>
      <c r="CS79" s="700">
        <f t="shared" si="21"/>
        <v>229.225504</v>
      </c>
      <c r="CT79" s="700">
        <f t="shared" si="21"/>
        <v>229.225504</v>
      </c>
      <c r="CU79" s="700">
        <f t="shared" si="21"/>
        <v>229.225504</v>
      </c>
      <c r="CV79" s="700">
        <f t="shared" si="21"/>
        <v>229.225504</v>
      </c>
      <c r="CW79" s="700">
        <f t="shared" si="21"/>
        <v>229.225504</v>
      </c>
      <c r="CX79" s="700">
        <f t="shared" si="21"/>
        <v>229.225504</v>
      </c>
      <c r="CY79" s="700">
        <f t="shared" si="21"/>
        <v>229.225504</v>
      </c>
      <c r="CZ79" s="953">
        <v>0</v>
      </c>
      <c r="DA79" s="954">
        <v>0</v>
      </c>
      <c r="DB79" s="954">
        <v>0</v>
      </c>
      <c r="DC79" s="954">
        <v>0</v>
      </c>
      <c r="DD79" s="954">
        <v>0</v>
      </c>
      <c r="DE79" s="954">
        <v>0</v>
      </c>
      <c r="DF79" s="954">
        <v>0</v>
      </c>
      <c r="DG79" s="954">
        <v>0</v>
      </c>
      <c r="DH79" s="954">
        <v>0</v>
      </c>
      <c r="DI79" s="954">
        <v>0</v>
      </c>
      <c r="DJ79" s="954">
        <v>0</v>
      </c>
      <c r="DK79" s="954">
        <v>0</v>
      </c>
      <c r="DL79" s="954">
        <v>0</v>
      </c>
      <c r="DM79" s="954">
        <v>0</v>
      </c>
      <c r="DN79" s="954">
        <v>0</v>
      </c>
      <c r="DO79" s="954">
        <v>0</v>
      </c>
      <c r="DP79" s="954">
        <v>0</v>
      </c>
      <c r="DQ79" s="954">
        <v>0</v>
      </c>
      <c r="DR79" s="954">
        <v>0</v>
      </c>
      <c r="DS79" s="954">
        <v>0</v>
      </c>
      <c r="DT79" s="954">
        <v>0</v>
      </c>
      <c r="DU79" s="954">
        <v>0</v>
      </c>
      <c r="DV79" s="954">
        <v>0</v>
      </c>
      <c r="DW79" s="955">
        <v>0</v>
      </c>
      <c r="DX79" s="934"/>
    </row>
    <row r="80" spans="2:128" x14ac:dyDescent="0.2">
      <c r="B80" s="965"/>
      <c r="C80" s="966"/>
      <c r="D80" s="885"/>
      <c r="E80" s="920"/>
      <c r="F80" s="885"/>
      <c r="G80" s="885"/>
      <c r="H80" s="885"/>
      <c r="I80" s="885"/>
      <c r="J80" s="885"/>
      <c r="K80" s="885"/>
      <c r="L80" s="885"/>
      <c r="M80" s="885"/>
      <c r="N80" s="885"/>
      <c r="O80" s="885"/>
      <c r="P80" s="885"/>
      <c r="Q80" s="885"/>
      <c r="R80" s="964"/>
      <c r="S80" s="885"/>
      <c r="T80" s="885"/>
      <c r="U80" s="702" t="s">
        <v>497</v>
      </c>
      <c r="V80" s="703" t="s">
        <v>123</v>
      </c>
      <c r="W80" s="701" t="s">
        <v>493</v>
      </c>
      <c r="X80" s="700">
        <v>0</v>
      </c>
      <c r="Y80" s="700">
        <v>0</v>
      </c>
      <c r="Z80" s="700">
        <v>0</v>
      </c>
      <c r="AA80" s="700">
        <v>0</v>
      </c>
      <c r="AB80" s="700">
        <v>0</v>
      </c>
      <c r="AC80" s="700">
        <v>0</v>
      </c>
      <c r="AD80" s="700">
        <v>0</v>
      </c>
      <c r="AE80" s="700">
        <v>0</v>
      </c>
      <c r="AF80" s="700">
        <v>0</v>
      </c>
      <c r="AG80" s="700">
        <v>0</v>
      </c>
      <c r="AH80" s="700">
        <v>0</v>
      </c>
      <c r="AI80" s="700">
        <v>0</v>
      </c>
      <c r="AJ80" s="700">
        <v>0</v>
      </c>
      <c r="AK80" s="700">
        <v>0</v>
      </c>
      <c r="AL80" s="700">
        <v>0</v>
      </c>
      <c r="AM80" s="700">
        <v>0</v>
      </c>
      <c r="AN80" s="700">
        <v>0</v>
      </c>
      <c r="AO80" s="700">
        <v>0</v>
      </c>
      <c r="AP80" s="700">
        <v>0</v>
      </c>
      <c r="AQ80" s="700">
        <v>0</v>
      </c>
      <c r="AR80" s="700">
        <v>0</v>
      </c>
      <c r="AS80" s="700">
        <v>0</v>
      </c>
      <c r="AT80" s="700">
        <v>0</v>
      </c>
      <c r="AU80" s="700">
        <v>0</v>
      </c>
      <c r="AV80" s="700">
        <v>0</v>
      </c>
      <c r="AW80" s="700">
        <v>0</v>
      </c>
      <c r="AX80" s="700">
        <v>0</v>
      </c>
      <c r="AY80" s="700">
        <v>0</v>
      </c>
      <c r="AZ80" s="700">
        <v>0</v>
      </c>
      <c r="BA80" s="700">
        <v>0</v>
      </c>
      <c r="BB80" s="700">
        <v>0</v>
      </c>
      <c r="BC80" s="700">
        <v>0</v>
      </c>
      <c r="BD80" s="700">
        <v>0</v>
      </c>
      <c r="BE80" s="700">
        <v>0</v>
      </c>
      <c r="BF80" s="700">
        <v>0</v>
      </c>
      <c r="BG80" s="700">
        <v>0</v>
      </c>
      <c r="BH80" s="700">
        <v>0</v>
      </c>
      <c r="BI80" s="700">
        <v>0</v>
      </c>
      <c r="BJ80" s="700">
        <v>0</v>
      </c>
      <c r="BK80" s="700">
        <v>0</v>
      </c>
      <c r="BL80" s="700">
        <v>0</v>
      </c>
      <c r="BM80" s="700">
        <v>0</v>
      </c>
      <c r="BN80" s="700">
        <v>0</v>
      </c>
      <c r="BO80" s="700">
        <v>0</v>
      </c>
      <c r="BP80" s="700">
        <v>0</v>
      </c>
      <c r="BQ80" s="700">
        <v>0</v>
      </c>
      <c r="BR80" s="700">
        <v>0</v>
      </c>
      <c r="BS80" s="700">
        <v>0</v>
      </c>
      <c r="BT80" s="700">
        <v>0</v>
      </c>
      <c r="BU80" s="700">
        <v>0</v>
      </c>
      <c r="BV80" s="700">
        <v>0</v>
      </c>
      <c r="BW80" s="700">
        <v>0</v>
      </c>
      <c r="BX80" s="700">
        <v>0</v>
      </c>
      <c r="BY80" s="700">
        <v>0</v>
      </c>
      <c r="BZ80" s="700">
        <v>0</v>
      </c>
      <c r="CA80" s="700">
        <v>0</v>
      </c>
      <c r="CB80" s="700">
        <v>0</v>
      </c>
      <c r="CC80" s="700">
        <v>0</v>
      </c>
      <c r="CD80" s="700">
        <v>0</v>
      </c>
      <c r="CE80" s="700">
        <v>0</v>
      </c>
      <c r="CF80" s="700">
        <v>0</v>
      </c>
      <c r="CG80" s="700">
        <v>0</v>
      </c>
      <c r="CH80" s="700">
        <v>0</v>
      </c>
      <c r="CI80" s="700">
        <v>0</v>
      </c>
      <c r="CJ80" s="700">
        <v>0</v>
      </c>
      <c r="CK80" s="700">
        <v>0</v>
      </c>
      <c r="CL80" s="700">
        <v>0</v>
      </c>
      <c r="CM80" s="700">
        <v>0</v>
      </c>
      <c r="CN80" s="700">
        <v>0</v>
      </c>
      <c r="CO80" s="700">
        <v>0</v>
      </c>
      <c r="CP80" s="700">
        <v>0</v>
      </c>
      <c r="CQ80" s="700">
        <v>0</v>
      </c>
      <c r="CR80" s="700">
        <v>0</v>
      </c>
      <c r="CS80" s="700">
        <v>0</v>
      </c>
      <c r="CT80" s="700">
        <v>0</v>
      </c>
      <c r="CU80" s="700">
        <v>0</v>
      </c>
      <c r="CV80" s="700">
        <v>0</v>
      </c>
      <c r="CW80" s="700">
        <v>0</v>
      </c>
      <c r="CX80" s="700">
        <v>0</v>
      </c>
      <c r="CY80" s="700">
        <v>0</v>
      </c>
      <c r="CZ80" s="953">
        <v>0</v>
      </c>
      <c r="DA80" s="954">
        <v>0</v>
      </c>
      <c r="DB80" s="954">
        <v>0</v>
      </c>
      <c r="DC80" s="954">
        <v>0</v>
      </c>
      <c r="DD80" s="954">
        <v>0</v>
      </c>
      <c r="DE80" s="954">
        <v>0</v>
      </c>
      <c r="DF80" s="954">
        <v>0</v>
      </c>
      <c r="DG80" s="954">
        <v>0</v>
      </c>
      <c r="DH80" s="954">
        <v>0</v>
      </c>
      <c r="DI80" s="954">
        <v>0</v>
      </c>
      <c r="DJ80" s="954">
        <v>0</v>
      </c>
      <c r="DK80" s="954">
        <v>0</v>
      </c>
      <c r="DL80" s="954">
        <v>0</v>
      </c>
      <c r="DM80" s="954">
        <v>0</v>
      </c>
      <c r="DN80" s="954">
        <v>0</v>
      </c>
      <c r="DO80" s="954">
        <v>0</v>
      </c>
      <c r="DP80" s="954">
        <v>0</v>
      </c>
      <c r="DQ80" s="954">
        <v>0</v>
      </c>
      <c r="DR80" s="954">
        <v>0</v>
      </c>
      <c r="DS80" s="954">
        <v>0</v>
      </c>
      <c r="DT80" s="954">
        <v>0</v>
      </c>
      <c r="DU80" s="954">
        <v>0</v>
      </c>
      <c r="DV80" s="954">
        <v>0</v>
      </c>
      <c r="DW80" s="955">
        <v>0</v>
      </c>
      <c r="DX80" s="934"/>
    </row>
    <row r="81" spans="2:128" x14ac:dyDescent="0.2">
      <c r="B81" s="965"/>
      <c r="C81" s="966"/>
      <c r="D81" s="885"/>
      <c r="E81" s="920"/>
      <c r="F81" s="885"/>
      <c r="G81" s="885"/>
      <c r="H81" s="885"/>
      <c r="I81" s="885"/>
      <c r="J81" s="885"/>
      <c r="K81" s="885"/>
      <c r="L81" s="885"/>
      <c r="M81" s="885"/>
      <c r="N81" s="885"/>
      <c r="O81" s="885"/>
      <c r="P81" s="885"/>
      <c r="Q81" s="885"/>
      <c r="R81" s="964"/>
      <c r="S81" s="885"/>
      <c r="T81" s="885"/>
      <c r="U81" s="699" t="s">
        <v>498</v>
      </c>
      <c r="V81" s="697" t="s">
        <v>123</v>
      </c>
      <c r="W81" s="701" t="s">
        <v>493</v>
      </c>
      <c r="X81" s="689">
        <f>'[2]Social &amp; Env'!L64</f>
        <v>0</v>
      </c>
      <c r="Y81" s="689">
        <f>'[2]Social &amp; Env'!M64</f>
        <v>6.2329224123837754</v>
      </c>
      <c r="Z81" s="689">
        <f>'[2]Social &amp; Env'!N64</f>
        <v>0</v>
      </c>
      <c r="AA81" s="689">
        <f>'[2]Social &amp; Env'!O64</f>
        <v>0</v>
      </c>
      <c r="AB81" s="689">
        <f>'[2]Social &amp; Env'!P64</f>
        <v>0</v>
      </c>
      <c r="AC81" s="689">
        <f>'[2]Social &amp; Env'!Q64</f>
        <v>0</v>
      </c>
      <c r="AD81" s="689">
        <f>'[2]Social &amp; Env'!R64</f>
        <v>0</v>
      </c>
      <c r="AE81" s="689">
        <f>'[2]Social &amp; Env'!S64</f>
        <v>0</v>
      </c>
      <c r="AF81" s="689">
        <f>'[2]Social &amp; Env'!T64</f>
        <v>0</v>
      </c>
      <c r="AG81" s="689">
        <f>'[2]Social &amp; Env'!U64</f>
        <v>0</v>
      </c>
      <c r="AH81" s="689">
        <f>'[2]Social &amp; Env'!V64</f>
        <v>0</v>
      </c>
      <c r="AI81" s="689">
        <f>'[2]Social &amp; Env'!W64</f>
        <v>0</v>
      </c>
      <c r="AJ81" s="689">
        <f>'[2]Social &amp; Env'!X64</f>
        <v>0</v>
      </c>
      <c r="AK81" s="689">
        <f>'[2]Social &amp; Env'!Y64</f>
        <v>0</v>
      </c>
      <c r="AL81" s="689">
        <f>'[2]Social &amp; Env'!Z64</f>
        <v>0</v>
      </c>
      <c r="AM81" s="689">
        <f>'[2]Social &amp; Env'!AA64</f>
        <v>0</v>
      </c>
      <c r="AN81" s="689">
        <f>'[2]Social &amp; Env'!AB64</f>
        <v>0</v>
      </c>
      <c r="AO81" s="689">
        <f>'[2]Social &amp; Env'!AC64</f>
        <v>0</v>
      </c>
      <c r="AP81" s="689">
        <f>'[2]Social &amp; Env'!AD64</f>
        <v>0</v>
      </c>
      <c r="AQ81" s="689">
        <f>'[2]Social &amp; Env'!AE64</f>
        <v>0</v>
      </c>
      <c r="AR81" s="689">
        <f>'[2]Social &amp; Env'!AF64</f>
        <v>0</v>
      </c>
      <c r="AS81" s="689">
        <f>'[2]Social &amp; Env'!AG64</f>
        <v>0</v>
      </c>
      <c r="AT81" s="689">
        <f>'[2]Social &amp; Env'!AH64</f>
        <v>0</v>
      </c>
      <c r="AU81" s="689">
        <f>'[2]Social &amp; Env'!AI64</f>
        <v>0</v>
      </c>
      <c r="AV81" s="689">
        <f>'[2]Social &amp; Env'!AJ64</f>
        <v>0</v>
      </c>
      <c r="AW81" s="689">
        <f>'[2]Social &amp; Env'!AK64</f>
        <v>0</v>
      </c>
      <c r="AX81" s="689">
        <f>'[2]Social &amp; Env'!AL64</f>
        <v>0</v>
      </c>
      <c r="AY81" s="689">
        <f>'[2]Social &amp; Env'!AM64</f>
        <v>0</v>
      </c>
      <c r="AZ81" s="689">
        <f>'[2]Social &amp; Env'!AN64</f>
        <v>0</v>
      </c>
      <c r="BA81" s="689">
        <f>'[2]Social &amp; Env'!AO64</f>
        <v>0</v>
      </c>
      <c r="BB81" s="689">
        <f>'[2]Social &amp; Env'!AP64</f>
        <v>0</v>
      </c>
      <c r="BC81" s="689">
        <f>'[2]Social &amp; Env'!AQ64</f>
        <v>0</v>
      </c>
      <c r="BD81" s="689">
        <f>'[2]Social &amp; Env'!AR64</f>
        <v>0</v>
      </c>
      <c r="BE81" s="689">
        <f>'[2]Social &amp; Env'!AS64</f>
        <v>0</v>
      </c>
      <c r="BF81" s="689">
        <f>'[2]Social &amp; Env'!AT64</f>
        <v>0</v>
      </c>
      <c r="BG81" s="689">
        <f>'[2]Social &amp; Env'!AU64</f>
        <v>0</v>
      </c>
      <c r="BH81" s="689">
        <f>'[2]Social &amp; Env'!AV64</f>
        <v>0</v>
      </c>
      <c r="BI81" s="689">
        <f>'[2]Social &amp; Env'!AW64</f>
        <v>0</v>
      </c>
      <c r="BJ81" s="689">
        <f>'[2]Social &amp; Env'!AX64</f>
        <v>0</v>
      </c>
      <c r="BK81" s="689">
        <f>'[2]Social &amp; Env'!AY64</f>
        <v>0</v>
      </c>
      <c r="BL81" s="689">
        <f>'[2]Social &amp; Env'!AZ64</f>
        <v>0</v>
      </c>
      <c r="BM81" s="689">
        <f>'[2]Social &amp; Env'!BA64</f>
        <v>0</v>
      </c>
      <c r="BN81" s="689">
        <f>'[2]Social &amp; Env'!BB64</f>
        <v>0</v>
      </c>
      <c r="BO81" s="689">
        <f>'[2]Social &amp; Env'!BC64</f>
        <v>0</v>
      </c>
      <c r="BP81" s="689">
        <f>'[2]Social &amp; Env'!BD64</f>
        <v>0</v>
      </c>
      <c r="BQ81" s="689">
        <f>'[2]Social &amp; Env'!BE64</f>
        <v>0</v>
      </c>
      <c r="BR81" s="689">
        <f>'[2]Social &amp; Env'!BF64</f>
        <v>0</v>
      </c>
      <c r="BS81" s="689">
        <f>'[2]Social &amp; Env'!BG64</f>
        <v>0</v>
      </c>
      <c r="BT81" s="689">
        <f>'[2]Social &amp; Env'!BH64</f>
        <v>0</v>
      </c>
      <c r="BU81" s="689">
        <f>'[2]Social &amp; Env'!BI64</f>
        <v>0</v>
      </c>
      <c r="BV81" s="689">
        <f>'[2]Social &amp; Env'!BJ64</f>
        <v>0</v>
      </c>
      <c r="BW81" s="689">
        <f>'[2]Social &amp; Env'!BK64</f>
        <v>0</v>
      </c>
      <c r="BX81" s="689">
        <f>'[2]Social &amp; Env'!BL64</f>
        <v>0</v>
      </c>
      <c r="BY81" s="689">
        <f>'[2]Social &amp; Env'!BM64</f>
        <v>0</v>
      </c>
      <c r="BZ81" s="689">
        <f>'[2]Social &amp; Env'!BN64</f>
        <v>0</v>
      </c>
      <c r="CA81" s="689">
        <f>'[2]Social &amp; Env'!BO64</f>
        <v>0</v>
      </c>
      <c r="CB81" s="689">
        <f>'[2]Social &amp; Env'!BP64</f>
        <v>0</v>
      </c>
      <c r="CC81" s="689">
        <f>'[2]Social &amp; Env'!BQ64</f>
        <v>0</v>
      </c>
      <c r="CD81" s="689">
        <f>'[2]Social &amp; Env'!BR64</f>
        <v>0</v>
      </c>
      <c r="CE81" s="689">
        <f>'[2]Social &amp; Env'!BS64</f>
        <v>0</v>
      </c>
      <c r="CF81" s="689">
        <f>'[2]Social &amp; Env'!BT64</f>
        <v>0</v>
      </c>
      <c r="CG81" s="689">
        <f>'[2]Social &amp; Env'!BU64</f>
        <v>0</v>
      </c>
      <c r="CH81" s="689">
        <f>'[2]Social &amp; Env'!BV64</f>
        <v>0</v>
      </c>
      <c r="CI81" s="689">
        <f>'[2]Social &amp; Env'!BW64</f>
        <v>0</v>
      </c>
      <c r="CJ81" s="689">
        <f>'[2]Social &amp; Env'!BX64</f>
        <v>0</v>
      </c>
      <c r="CK81" s="689">
        <f>'[2]Social &amp; Env'!BY64</f>
        <v>0</v>
      </c>
      <c r="CL81" s="689">
        <f>'[2]Social &amp; Env'!BZ64</f>
        <v>0</v>
      </c>
      <c r="CM81" s="689">
        <f>'[2]Social &amp; Env'!CA64</f>
        <v>0</v>
      </c>
      <c r="CN81" s="689">
        <f>'[2]Social &amp; Env'!CB64</f>
        <v>0</v>
      </c>
      <c r="CO81" s="689">
        <f>'[2]Social &amp; Env'!CC64</f>
        <v>0</v>
      </c>
      <c r="CP81" s="689">
        <f>'[2]Social &amp; Env'!CD64</f>
        <v>0</v>
      </c>
      <c r="CQ81" s="689">
        <f>'[2]Social &amp; Env'!CE64</f>
        <v>0</v>
      </c>
      <c r="CR81" s="689">
        <f>'[2]Social &amp; Env'!CF64</f>
        <v>0</v>
      </c>
      <c r="CS81" s="689">
        <f>'[2]Social &amp; Env'!CG64</f>
        <v>0</v>
      </c>
      <c r="CT81" s="689">
        <f>'[2]Social &amp; Env'!CH64</f>
        <v>0</v>
      </c>
      <c r="CU81" s="689">
        <f>'[2]Social &amp; Env'!CI64</f>
        <v>0</v>
      </c>
      <c r="CV81" s="689">
        <f>'[2]Social &amp; Env'!CJ64</f>
        <v>0</v>
      </c>
      <c r="CW81" s="689">
        <f>'[2]Social &amp; Env'!CK64</f>
        <v>0</v>
      </c>
      <c r="CX81" s="689">
        <f>'[2]Social &amp; Env'!CL64</f>
        <v>0</v>
      </c>
      <c r="CY81" s="689">
        <f>'[2]Social &amp; Env'!CM64</f>
        <v>0</v>
      </c>
      <c r="CZ81" s="953">
        <v>0</v>
      </c>
      <c r="DA81" s="954">
        <v>0</v>
      </c>
      <c r="DB81" s="954">
        <v>0</v>
      </c>
      <c r="DC81" s="954">
        <v>0</v>
      </c>
      <c r="DD81" s="954">
        <v>0</v>
      </c>
      <c r="DE81" s="954">
        <v>0</v>
      </c>
      <c r="DF81" s="954">
        <v>0</v>
      </c>
      <c r="DG81" s="954">
        <v>0</v>
      </c>
      <c r="DH81" s="954">
        <v>0</v>
      </c>
      <c r="DI81" s="954">
        <v>0</v>
      </c>
      <c r="DJ81" s="954">
        <v>0</v>
      </c>
      <c r="DK81" s="954">
        <v>0</v>
      </c>
      <c r="DL81" s="954">
        <v>0</v>
      </c>
      <c r="DM81" s="954">
        <v>0</v>
      </c>
      <c r="DN81" s="954">
        <v>0</v>
      </c>
      <c r="DO81" s="954">
        <v>0</v>
      </c>
      <c r="DP81" s="954">
        <v>0</v>
      </c>
      <c r="DQ81" s="954">
        <v>0</v>
      </c>
      <c r="DR81" s="954">
        <v>0</v>
      </c>
      <c r="DS81" s="954">
        <v>0</v>
      </c>
      <c r="DT81" s="954">
        <v>0</v>
      </c>
      <c r="DU81" s="954">
        <v>0</v>
      </c>
      <c r="DV81" s="954">
        <v>0</v>
      </c>
      <c r="DW81" s="955">
        <v>0</v>
      </c>
      <c r="DX81" s="934"/>
    </row>
    <row r="82" spans="2:128" x14ac:dyDescent="0.2">
      <c r="B82" s="967"/>
      <c r="C82" s="966"/>
      <c r="D82" s="885"/>
      <c r="E82" s="920"/>
      <c r="F82" s="885"/>
      <c r="G82" s="885"/>
      <c r="H82" s="885"/>
      <c r="I82" s="885"/>
      <c r="J82" s="885"/>
      <c r="K82" s="885"/>
      <c r="L82" s="885"/>
      <c r="M82" s="885"/>
      <c r="N82" s="885"/>
      <c r="O82" s="885"/>
      <c r="P82" s="885"/>
      <c r="Q82" s="885"/>
      <c r="R82" s="964"/>
      <c r="S82" s="885"/>
      <c r="T82" s="885"/>
      <c r="U82" s="699" t="s">
        <v>499</v>
      </c>
      <c r="V82" s="697" t="s">
        <v>123</v>
      </c>
      <c r="W82" s="701" t="s">
        <v>493</v>
      </c>
      <c r="X82" s="689">
        <f>'[2]Social &amp; Env'!L65</f>
        <v>0</v>
      </c>
      <c r="Y82" s="689">
        <f>'[2]Social &amp; Env'!M65</f>
        <v>0</v>
      </c>
      <c r="Z82" s="689">
        <f>'[2]Social &amp; Env'!N65</f>
        <v>8.0416799999999995</v>
      </c>
      <c r="AA82" s="689">
        <f>'[2]Social &amp; Env'!O65</f>
        <v>8.0416799999999995</v>
      </c>
      <c r="AB82" s="689">
        <f>'[2]Social &amp; Env'!P65</f>
        <v>8.0416799999999995</v>
      </c>
      <c r="AC82" s="689">
        <f>'[2]Social &amp; Env'!Q65</f>
        <v>8.0416799999999995</v>
      </c>
      <c r="AD82" s="689">
        <f>'[2]Social &amp; Env'!R65</f>
        <v>8.0416799999999995</v>
      </c>
      <c r="AE82" s="689">
        <f>'[2]Social &amp; Env'!S65</f>
        <v>8.0416799999999995</v>
      </c>
      <c r="AF82" s="689">
        <f>'[2]Social &amp; Env'!T65</f>
        <v>8.0416799999999995</v>
      </c>
      <c r="AG82" s="689">
        <f>'[2]Social &amp; Env'!U65</f>
        <v>8.0416799999999995</v>
      </c>
      <c r="AH82" s="689">
        <f>'[2]Social &amp; Env'!V65</f>
        <v>8.0416799999999995</v>
      </c>
      <c r="AI82" s="689">
        <f>'[2]Social &amp; Env'!W65</f>
        <v>8.0416799999999995</v>
      </c>
      <c r="AJ82" s="689">
        <f>'[2]Social &amp; Env'!X65</f>
        <v>8.0416799999999995</v>
      </c>
      <c r="AK82" s="689">
        <f>'[2]Social &amp; Env'!Y65</f>
        <v>8.0416799999999995</v>
      </c>
      <c r="AL82" s="689">
        <f>'[2]Social &amp; Env'!Z65</f>
        <v>8.0416799999999995</v>
      </c>
      <c r="AM82" s="689">
        <f>'[2]Social &amp; Env'!AA65</f>
        <v>8.0416799999999995</v>
      </c>
      <c r="AN82" s="689">
        <f>'[2]Social &amp; Env'!AB65</f>
        <v>8.0416799999999995</v>
      </c>
      <c r="AO82" s="689">
        <f>'[2]Social &amp; Env'!AC65</f>
        <v>8.0416799999999995</v>
      </c>
      <c r="AP82" s="689">
        <f>'[2]Social &amp; Env'!AD65</f>
        <v>8.0416799999999995</v>
      </c>
      <c r="AQ82" s="689">
        <f>'[2]Social &amp; Env'!AE65</f>
        <v>8.0416799999999995</v>
      </c>
      <c r="AR82" s="689">
        <f>'[2]Social &amp; Env'!AF65</f>
        <v>8.0416799999999995</v>
      </c>
      <c r="AS82" s="689">
        <f>'[2]Social &amp; Env'!AG65</f>
        <v>8.0416799999999995</v>
      </c>
      <c r="AT82" s="689">
        <f>'[2]Social &amp; Env'!AH65</f>
        <v>8.0416799999999995</v>
      </c>
      <c r="AU82" s="689">
        <f>'[2]Social &amp; Env'!AI65</f>
        <v>8.0416799999999995</v>
      </c>
      <c r="AV82" s="689">
        <f>'[2]Social &amp; Env'!AJ65</f>
        <v>8.0416799999999995</v>
      </c>
      <c r="AW82" s="689">
        <f>'[2]Social &amp; Env'!AK65</f>
        <v>8.0416799999999995</v>
      </c>
      <c r="AX82" s="689">
        <f>'[2]Social &amp; Env'!AL65</f>
        <v>8.0416799999999995</v>
      </c>
      <c r="AY82" s="689">
        <f>'[2]Social &amp; Env'!AM65</f>
        <v>8.0416799999999995</v>
      </c>
      <c r="AZ82" s="689">
        <f>'[2]Social &amp; Env'!AN65</f>
        <v>8.0416799999999995</v>
      </c>
      <c r="BA82" s="689">
        <f>'[2]Social &amp; Env'!AO65</f>
        <v>8.0416799999999995</v>
      </c>
      <c r="BB82" s="689">
        <f>'[2]Social &amp; Env'!AP65</f>
        <v>8.0416799999999995</v>
      </c>
      <c r="BC82" s="689">
        <f>'[2]Social &amp; Env'!AQ65</f>
        <v>8.0416799999999995</v>
      </c>
      <c r="BD82" s="689">
        <f>'[2]Social &amp; Env'!AR65</f>
        <v>8.0416799999999995</v>
      </c>
      <c r="BE82" s="689">
        <f>'[2]Social &amp; Env'!AS65</f>
        <v>8.0416799999999995</v>
      </c>
      <c r="BF82" s="689">
        <f>'[2]Social &amp; Env'!AT65</f>
        <v>8.0416799999999995</v>
      </c>
      <c r="BG82" s="689">
        <f>'[2]Social &amp; Env'!AU65</f>
        <v>8.0416799999999995</v>
      </c>
      <c r="BH82" s="689">
        <f>'[2]Social &amp; Env'!AV65</f>
        <v>8.0416799999999995</v>
      </c>
      <c r="BI82" s="689">
        <f>'[2]Social &amp; Env'!AW65</f>
        <v>8.0416799999999995</v>
      </c>
      <c r="BJ82" s="689">
        <f>'[2]Social &amp; Env'!AX65</f>
        <v>8.0416799999999995</v>
      </c>
      <c r="BK82" s="689">
        <f>'[2]Social &amp; Env'!AY65</f>
        <v>8.0416799999999995</v>
      </c>
      <c r="BL82" s="689">
        <f>'[2]Social &amp; Env'!AZ65</f>
        <v>8.0416799999999995</v>
      </c>
      <c r="BM82" s="689">
        <f>'[2]Social &amp; Env'!BA65</f>
        <v>8.0416799999999995</v>
      </c>
      <c r="BN82" s="689">
        <f>'[2]Social &amp; Env'!BB65</f>
        <v>8.0416799999999995</v>
      </c>
      <c r="BO82" s="689">
        <f>'[2]Social &amp; Env'!BC65</f>
        <v>8.0416799999999995</v>
      </c>
      <c r="BP82" s="689">
        <f>'[2]Social &amp; Env'!BD65</f>
        <v>8.0416799999999995</v>
      </c>
      <c r="BQ82" s="689">
        <f>'[2]Social &amp; Env'!BE65</f>
        <v>8.0416799999999995</v>
      </c>
      <c r="BR82" s="689">
        <f>'[2]Social &amp; Env'!BF65</f>
        <v>8.0416799999999995</v>
      </c>
      <c r="BS82" s="689">
        <f>'[2]Social &amp; Env'!BG65</f>
        <v>8.0416799999999995</v>
      </c>
      <c r="BT82" s="689">
        <f>'[2]Social &amp; Env'!BH65</f>
        <v>8.0416799999999995</v>
      </c>
      <c r="BU82" s="689">
        <f>'[2]Social &amp; Env'!BI65</f>
        <v>8.0416799999999995</v>
      </c>
      <c r="BV82" s="689">
        <f>'[2]Social &amp; Env'!BJ65</f>
        <v>8.0416799999999995</v>
      </c>
      <c r="BW82" s="689">
        <f>'[2]Social &amp; Env'!BK65</f>
        <v>8.0416799999999995</v>
      </c>
      <c r="BX82" s="689">
        <f>'[2]Social &amp; Env'!BL65</f>
        <v>8.0416799999999995</v>
      </c>
      <c r="BY82" s="689">
        <f>'[2]Social &amp; Env'!BM65</f>
        <v>8.0416799999999995</v>
      </c>
      <c r="BZ82" s="689">
        <f>'[2]Social &amp; Env'!BN65</f>
        <v>8.0416799999999995</v>
      </c>
      <c r="CA82" s="689">
        <f>'[2]Social &amp; Env'!BO65</f>
        <v>8.0416799999999995</v>
      </c>
      <c r="CB82" s="689">
        <f>'[2]Social &amp; Env'!BP65</f>
        <v>8.0416799999999995</v>
      </c>
      <c r="CC82" s="689">
        <f>'[2]Social &amp; Env'!BQ65</f>
        <v>8.0416799999999995</v>
      </c>
      <c r="CD82" s="689">
        <f>'[2]Social &amp; Env'!BR65</f>
        <v>8.0416799999999995</v>
      </c>
      <c r="CE82" s="689">
        <f>'[2]Social &amp; Env'!BS65</f>
        <v>8.0416799999999995</v>
      </c>
      <c r="CF82" s="689">
        <f>'[2]Social &amp; Env'!BT65</f>
        <v>8.0416799999999995</v>
      </c>
      <c r="CG82" s="689">
        <f>'[2]Social &amp; Env'!BU65</f>
        <v>8.0416799999999995</v>
      </c>
      <c r="CH82" s="689">
        <f>'[2]Social &amp; Env'!BV65</f>
        <v>8.0416799999999995</v>
      </c>
      <c r="CI82" s="689">
        <f>'[2]Social &amp; Env'!BW65</f>
        <v>8.0416799999999995</v>
      </c>
      <c r="CJ82" s="689">
        <f>'[2]Social &amp; Env'!BX65</f>
        <v>8.0416799999999995</v>
      </c>
      <c r="CK82" s="689">
        <f>'[2]Social &amp; Env'!BY65</f>
        <v>8.0416799999999995</v>
      </c>
      <c r="CL82" s="689">
        <f>'[2]Social &amp; Env'!BZ65</f>
        <v>8.0416799999999995</v>
      </c>
      <c r="CM82" s="689">
        <f>'[2]Social &amp; Env'!CA65</f>
        <v>8.0416799999999995</v>
      </c>
      <c r="CN82" s="689">
        <f>'[2]Social &amp; Env'!CB65</f>
        <v>8.0416799999999995</v>
      </c>
      <c r="CO82" s="689">
        <f>'[2]Social &amp; Env'!CC65</f>
        <v>8.0416799999999995</v>
      </c>
      <c r="CP82" s="689">
        <f>'[2]Social &amp; Env'!CD65</f>
        <v>8.0416799999999995</v>
      </c>
      <c r="CQ82" s="689">
        <f>'[2]Social &amp; Env'!CE65</f>
        <v>8.0416799999999995</v>
      </c>
      <c r="CR82" s="689">
        <f>'[2]Social &amp; Env'!CF65</f>
        <v>8.0416799999999995</v>
      </c>
      <c r="CS82" s="689">
        <f>'[2]Social &amp; Env'!CG65</f>
        <v>8.0416799999999995</v>
      </c>
      <c r="CT82" s="689">
        <f>'[2]Social &amp; Env'!CH65</f>
        <v>8.0416799999999995</v>
      </c>
      <c r="CU82" s="689">
        <f>'[2]Social &amp; Env'!CI65</f>
        <v>8.0416799999999995</v>
      </c>
      <c r="CV82" s="689">
        <f>'[2]Social &amp; Env'!CJ65</f>
        <v>8.0416799999999995</v>
      </c>
      <c r="CW82" s="689">
        <f>'[2]Social &amp; Env'!CK65</f>
        <v>8.0416799999999995</v>
      </c>
      <c r="CX82" s="689">
        <f>'[2]Social &amp; Env'!CL65</f>
        <v>8.0416799999999995</v>
      </c>
      <c r="CY82" s="689">
        <f>'[2]Social &amp; Env'!CM65</f>
        <v>8.0416799999999995</v>
      </c>
      <c r="CZ82" s="953">
        <v>0</v>
      </c>
      <c r="DA82" s="954">
        <v>0</v>
      </c>
      <c r="DB82" s="954">
        <v>0</v>
      </c>
      <c r="DC82" s="954">
        <v>0</v>
      </c>
      <c r="DD82" s="954">
        <v>0</v>
      </c>
      <c r="DE82" s="954">
        <v>0</v>
      </c>
      <c r="DF82" s="954">
        <v>0</v>
      </c>
      <c r="DG82" s="954">
        <v>0</v>
      </c>
      <c r="DH82" s="954">
        <v>0</v>
      </c>
      <c r="DI82" s="954">
        <v>0</v>
      </c>
      <c r="DJ82" s="954">
        <v>0</v>
      </c>
      <c r="DK82" s="954">
        <v>0</v>
      </c>
      <c r="DL82" s="954">
        <v>0</v>
      </c>
      <c r="DM82" s="954">
        <v>0</v>
      </c>
      <c r="DN82" s="954">
        <v>0</v>
      </c>
      <c r="DO82" s="954">
        <v>0</v>
      </c>
      <c r="DP82" s="954">
        <v>0</v>
      </c>
      <c r="DQ82" s="954">
        <v>0</v>
      </c>
      <c r="DR82" s="954">
        <v>0</v>
      </c>
      <c r="DS82" s="954">
        <v>0</v>
      </c>
      <c r="DT82" s="954">
        <v>0</v>
      </c>
      <c r="DU82" s="954">
        <v>0</v>
      </c>
      <c r="DV82" s="954">
        <v>0</v>
      </c>
      <c r="DW82" s="955">
        <v>0</v>
      </c>
      <c r="DX82" s="934"/>
    </row>
    <row r="83" spans="2:128" x14ac:dyDescent="0.2">
      <c r="B83" s="967"/>
      <c r="C83" s="966"/>
      <c r="D83" s="885"/>
      <c r="E83" s="920"/>
      <c r="F83" s="885"/>
      <c r="G83" s="885"/>
      <c r="H83" s="885"/>
      <c r="I83" s="885"/>
      <c r="J83" s="885"/>
      <c r="K83" s="885"/>
      <c r="L83" s="885"/>
      <c r="M83" s="885"/>
      <c r="N83" s="885"/>
      <c r="O83" s="885"/>
      <c r="P83" s="885"/>
      <c r="Q83" s="885"/>
      <c r="R83" s="964"/>
      <c r="S83" s="885"/>
      <c r="T83" s="885"/>
      <c r="U83" s="699" t="s">
        <v>500</v>
      </c>
      <c r="V83" s="697" t="s">
        <v>123</v>
      </c>
      <c r="W83" s="701" t="s">
        <v>493</v>
      </c>
      <c r="X83" s="700">
        <f>[2]carbon!J63</f>
        <v>0</v>
      </c>
      <c r="Y83" s="700">
        <f>[2]carbon!K63</f>
        <v>179.70937947281089</v>
      </c>
      <c r="Z83" s="700">
        <f>[2]carbon!L63</f>
        <v>0</v>
      </c>
      <c r="AA83" s="700">
        <f>[2]carbon!M63</f>
        <v>0</v>
      </c>
      <c r="AB83" s="700">
        <f>[2]carbon!N63</f>
        <v>0</v>
      </c>
      <c r="AC83" s="700">
        <f>[2]carbon!O63</f>
        <v>0</v>
      </c>
      <c r="AD83" s="700">
        <f>[2]carbon!P63</f>
        <v>0</v>
      </c>
      <c r="AE83" s="700">
        <f>[2]carbon!Q63</f>
        <v>0</v>
      </c>
      <c r="AF83" s="700">
        <f>[2]carbon!R63</f>
        <v>0</v>
      </c>
      <c r="AG83" s="700">
        <f>[2]carbon!S63</f>
        <v>0</v>
      </c>
      <c r="AH83" s="700">
        <f>[2]carbon!T63</f>
        <v>0</v>
      </c>
      <c r="AI83" s="700">
        <f>[2]carbon!U63</f>
        <v>0</v>
      </c>
      <c r="AJ83" s="700">
        <f>[2]carbon!V63</f>
        <v>0</v>
      </c>
      <c r="AK83" s="700">
        <f>[2]carbon!W63</f>
        <v>0</v>
      </c>
      <c r="AL83" s="700">
        <f>[2]carbon!X63</f>
        <v>0</v>
      </c>
      <c r="AM83" s="700">
        <f>[2]carbon!Y63</f>
        <v>0</v>
      </c>
      <c r="AN83" s="700">
        <f>[2]carbon!Z63</f>
        <v>0</v>
      </c>
      <c r="AO83" s="700">
        <f>[2]carbon!AA63</f>
        <v>0</v>
      </c>
      <c r="AP83" s="700">
        <f>[2]carbon!AB63</f>
        <v>0</v>
      </c>
      <c r="AQ83" s="700">
        <f>[2]carbon!AC63</f>
        <v>0</v>
      </c>
      <c r="AR83" s="700">
        <f>[2]carbon!AD63</f>
        <v>0</v>
      </c>
      <c r="AS83" s="700">
        <f>[2]carbon!AE63</f>
        <v>0</v>
      </c>
      <c r="AT83" s="700">
        <f>[2]carbon!AF63</f>
        <v>0</v>
      </c>
      <c r="AU83" s="700">
        <f>[2]carbon!AG63</f>
        <v>0</v>
      </c>
      <c r="AV83" s="700">
        <f>[2]carbon!AH63</f>
        <v>0</v>
      </c>
      <c r="AW83" s="700">
        <f>[2]carbon!AI63</f>
        <v>0</v>
      </c>
      <c r="AX83" s="700">
        <f>[2]carbon!AJ63</f>
        <v>0</v>
      </c>
      <c r="AY83" s="700">
        <f>[2]carbon!AK63</f>
        <v>0</v>
      </c>
      <c r="AZ83" s="700">
        <f>[2]carbon!AL63</f>
        <v>0</v>
      </c>
      <c r="BA83" s="700">
        <f>[2]carbon!AM63</f>
        <v>0</v>
      </c>
      <c r="BB83" s="700">
        <f>[2]carbon!AN63</f>
        <v>0</v>
      </c>
      <c r="BC83" s="700">
        <f>[2]carbon!AO63</f>
        <v>0</v>
      </c>
      <c r="BD83" s="700">
        <f>[2]carbon!AP63</f>
        <v>0</v>
      </c>
      <c r="BE83" s="700">
        <f>[2]carbon!AQ63</f>
        <v>0</v>
      </c>
      <c r="BF83" s="700">
        <f>[2]carbon!AR63</f>
        <v>0</v>
      </c>
      <c r="BG83" s="700">
        <f>[2]carbon!AS63</f>
        <v>0</v>
      </c>
      <c r="BH83" s="700">
        <f>[2]carbon!AT63</f>
        <v>0</v>
      </c>
      <c r="BI83" s="700">
        <f>[2]carbon!AU63</f>
        <v>0</v>
      </c>
      <c r="BJ83" s="700">
        <f>[2]carbon!AV63</f>
        <v>0</v>
      </c>
      <c r="BK83" s="700">
        <f>[2]carbon!AW63</f>
        <v>0</v>
      </c>
      <c r="BL83" s="700">
        <f>[2]carbon!AX63</f>
        <v>0</v>
      </c>
      <c r="BM83" s="700">
        <f>[2]carbon!AY63</f>
        <v>0</v>
      </c>
      <c r="BN83" s="700">
        <f>[2]carbon!AZ63</f>
        <v>0</v>
      </c>
      <c r="BO83" s="700">
        <f>[2]carbon!BA63</f>
        <v>0</v>
      </c>
      <c r="BP83" s="700">
        <f>[2]carbon!BB63</f>
        <v>0</v>
      </c>
      <c r="BQ83" s="700">
        <f>[2]carbon!BC63</f>
        <v>0</v>
      </c>
      <c r="BR83" s="700">
        <f>[2]carbon!BD63</f>
        <v>0</v>
      </c>
      <c r="BS83" s="700">
        <f>[2]carbon!BE63</f>
        <v>0</v>
      </c>
      <c r="BT83" s="700">
        <f>[2]carbon!BF63</f>
        <v>0</v>
      </c>
      <c r="BU83" s="700">
        <f>[2]carbon!BG63</f>
        <v>0</v>
      </c>
      <c r="BV83" s="700">
        <f>[2]carbon!BH63</f>
        <v>0</v>
      </c>
      <c r="BW83" s="700">
        <f>[2]carbon!BI63</f>
        <v>0</v>
      </c>
      <c r="BX83" s="700">
        <f>[2]carbon!BJ63</f>
        <v>0</v>
      </c>
      <c r="BY83" s="700">
        <f>[2]carbon!BK63</f>
        <v>0</v>
      </c>
      <c r="BZ83" s="700">
        <f>[2]carbon!BL63</f>
        <v>0</v>
      </c>
      <c r="CA83" s="700">
        <f>[2]carbon!BM63</f>
        <v>0</v>
      </c>
      <c r="CB83" s="700">
        <f>[2]carbon!BN63</f>
        <v>0</v>
      </c>
      <c r="CC83" s="700">
        <f>[2]carbon!BO63</f>
        <v>0</v>
      </c>
      <c r="CD83" s="700">
        <f>[2]carbon!BP63</f>
        <v>0</v>
      </c>
      <c r="CE83" s="700">
        <f>[2]carbon!BQ63</f>
        <v>0</v>
      </c>
      <c r="CF83" s="700">
        <f>[2]carbon!BR63</f>
        <v>0</v>
      </c>
      <c r="CG83" s="700">
        <f>[2]carbon!BS63</f>
        <v>0</v>
      </c>
      <c r="CH83" s="700">
        <f>[2]carbon!BT63</f>
        <v>0</v>
      </c>
      <c r="CI83" s="700">
        <f>[2]carbon!BU63</f>
        <v>0</v>
      </c>
      <c r="CJ83" s="700">
        <f>[2]carbon!BV63</f>
        <v>0</v>
      </c>
      <c r="CK83" s="700">
        <f>[2]carbon!BW63</f>
        <v>0</v>
      </c>
      <c r="CL83" s="700">
        <f>[2]carbon!BX63</f>
        <v>0</v>
      </c>
      <c r="CM83" s="700">
        <f>[2]carbon!BY63</f>
        <v>0</v>
      </c>
      <c r="CN83" s="700">
        <f>[2]carbon!BZ63</f>
        <v>0</v>
      </c>
      <c r="CO83" s="700">
        <f>[2]carbon!CA63</f>
        <v>0</v>
      </c>
      <c r="CP83" s="700">
        <f>[2]carbon!CB63</f>
        <v>0</v>
      </c>
      <c r="CQ83" s="700">
        <f>[2]carbon!CC63</f>
        <v>0</v>
      </c>
      <c r="CR83" s="700">
        <f>[2]carbon!CD63</f>
        <v>0</v>
      </c>
      <c r="CS83" s="700">
        <f>[2]carbon!CE63</f>
        <v>0</v>
      </c>
      <c r="CT83" s="700">
        <f>[2]carbon!CF63</f>
        <v>0</v>
      </c>
      <c r="CU83" s="700">
        <f>[2]carbon!CG63</f>
        <v>0</v>
      </c>
      <c r="CV83" s="700">
        <f>[2]carbon!CH63</f>
        <v>0</v>
      </c>
      <c r="CW83" s="700">
        <f>[2]carbon!CI63</f>
        <v>0</v>
      </c>
      <c r="CX83" s="700">
        <f>[2]carbon!CJ63</f>
        <v>0</v>
      </c>
      <c r="CY83" s="700">
        <f>[2]carbon!CK63</f>
        <v>0</v>
      </c>
      <c r="CZ83" s="953">
        <v>0</v>
      </c>
      <c r="DA83" s="954">
        <v>0</v>
      </c>
      <c r="DB83" s="954">
        <v>0</v>
      </c>
      <c r="DC83" s="954">
        <v>0</v>
      </c>
      <c r="DD83" s="954">
        <v>0</v>
      </c>
      <c r="DE83" s="954">
        <v>0</v>
      </c>
      <c r="DF83" s="954">
        <v>0</v>
      </c>
      <c r="DG83" s="954">
        <v>0</v>
      </c>
      <c r="DH83" s="954">
        <v>0</v>
      </c>
      <c r="DI83" s="954">
        <v>0</v>
      </c>
      <c r="DJ83" s="954">
        <v>0</v>
      </c>
      <c r="DK83" s="954">
        <v>0</v>
      </c>
      <c r="DL83" s="954">
        <v>0</v>
      </c>
      <c r="DM83" s="954">
        <v>0</v>
      </c>
      <c r="DN83" s="954">
        <v>0</v>
      </c>
      <c r="DO83" s="954">
        <v>0</v>
      </c>
      <c r="DP83" s="954">
        <v>0</v>
      </c>
      <c r="DQ83" s="954">
        <v>0</v>
      </c>
      <c r="DR83" s="954">
        <v>0</v>
      </c>
      <c r="DS83" s="954">
        <v>0</v>
      </c>
      <c r="DT83" s="954">
        <v>0</v>
      </c>
      <c r="DU83" s="954">
        <v>0</v>
      </c>
      <c r="DV83" s="954">
        <v>0</v>
      </c>
      <c r="DW83" s="955">
        <v>0</v>
      </c>
      <c r="DX83" s="934"/>
    </row>
    <row r="84" spans="2:128" x14ac:dyDescent="0.2">
      <c r="B84" s="967"/>
      <c r="C84" s="966"/>
      <c r="D84" s="885"/>
      <c r="E84" s="920"/>
      <c r="F84" s="885"/>
      <c r="G84" s="885"/>
      <c r="H84" s="885"/>
      <c r="I84" s="885"/>
      <c r="J84" s="885"/>
      <c r="K84" s="885"/>
      <c r="L84" s="885"/>
      <c r="M84" s="885"/>
      <c r="N84" s="885"/>
      <c r="O84" s="885"/>
      <c r="P84" s="885"/>
      <c r="Q84" s="885"/>
      <c r="R84" s="964"/>
      <c r="S84" s="885"/>
      <c r="T84" s="885"/>
      <c r="U84" s="699" t="s">
        <v>501</v>
      </c>
      <c r="V84" s="697" t="s">
        <v>123</v>
      </c>
      <c r="W84" s="701" t="s">
        <v>493</v>
      </c>
      <c r="X84" s="700">
        <f>[2]carbon!J64</f>
        <v>0</v>
      </c>
      <c r="Y84" s="700">
        <f>[2]carbon!K64</f>
        <v>0</v>
      </c>
      <c r="Z84" s="700">
        <f>[2]carbon!L64</f>
        <v>2.2676878484518714</v>
      </c>
      <c r="AA84" s="700">
        <f>[2]carbon!M64</f>
        <v>2.3042634589107731</v>
      </c>
      <c r="AB84" s="700">
        <f>[2]carbon!N64</f>
        <v>2.3408390693696739</v>
      </c>
      <c r="AC84" s="700">
        <f>[2]carbon!O64</f>
        <v>2.3774146798285756</v>
      </c>
      <c r="AD84" s="700">
        <f>[2]carbon!P64</f>
        <v>2.4139902902874764</v>
      </c>
      <c r="AE84" s="700">
        <f>[2]carbon!Q64</f>
        <v>2.4505659007463771</v>
      </c>
      <c r="AF84" s="700">
        <f>[2]carbon!R64</f>
        <v>2.4871415112052788</v>
      </c>
      <c r="AG84" s="700">
        <f>[2]carbon!S64</f>
        <v>2.5237171216641801</v>
      </c>
      <c r="AH84" s="700">
        <f>[2]carbon!T64</f>
        <v>2.5602927321230804</v>
      </c>
      <c r="AI84" s="700">
        <f>[2]carbon!U64</f>
        <v>2.7980342001059384</v>
      </c>
      <c r="AJ84" s="700">
        <f>[2]carbon!V64</f>
        <v>3.035775668088796</v>
      </c>
      <c r="AK84" s="700">
        <f>[2]carbon!W64</f>
        <v>3.2735171360716535</v>
      </c>
      <c r="AL84" s="700">
        <f>[2]carbon!X64</f>
        <v>3.5112586040545106</v>
      </c>
      <c r="AM84" s="700">
        <f>[2]carbon!Y64</f>
        <v>3.7490000720373691</v>
      </c>
      <c r="AN84" s="700">
        <f>[2]carbon!Z64</f>
        <v>3.9867415400202262</v>
      </c>
      <c r="AO84" s="700">
        <f>[2]carbon!AA64</f>
        <v>4.2244830080030837</v>
      </c>
      <c r="AP84" s="700">
        <f>[2]carbon!AB64</f>
        <v>4.4622244759859404</v>
      </c>
      <c r="AQ84" s="700">
        <f>[2]carbon!AC64</f>
        <v>4.6999659439687989</v>
      </c>
      <c r="AR84" s="700">
        <f>[2]carbon!AD64</f>
        <v>4.9377074119516555</v>
      </c>
      <c r="AS84" s="700">
        <f>[2]carbon!AE64</f>
        <v>5.175448879934514</v>
      </c>
      <c r="AT84" s="700">
        <f>[2]carbon!AF64</f>
        <v>5.4131903479173715</v>
      </c>
      <c r="AU84" s="700">
        <f>[2]carbon!AG64</f>
        <v>5.6509318159002291</v>
      </c>
      <c r="AV84" s="700">
        <f>[2]carbon!AH64</f>
        <v>5.8886732838830858</v>
      </c>
      <c r="AW84" s="700">
        <f>[2]carbon!AI64</f>
        <v>6.1264147518659442</v>
      </c>
      <c r="AX84" s="700">
        <f>[2]carbon!AJ64</f>
        <v>6.3641562198488018</v>
      </c>
      <c r="AY84" s="700">
        <f>[2]carbon!AK64</f>
        <v>6.6018976878316593</v>
      </c>
      <c r="AZ84" s="700">
        <f>[2]carbon!AL64</f>
        <v>6.8396391558145169</v>
      </c>
      <c r="BA84" s="700">
        <f>[2]carbon!AM64</f>
        <v>7.0773806237973744</v>
      </c>
      <c r="BB84" s="700">
        <f>[2]carbon!AN64</f>
        <v>7.315122091780232</v>
      </c>
      <c r="BC84" s="700">
        <f>[2]carbon!AO64</f>
        <v>7.5738138963345554</v>
      </c>
      <c r="BD84" s="700">
        <f>[2]carbon!AP64</f>
        <v>7.8244217767061501</v>
      </c>
      <c r="BE84" s="700">
        <f>[2]carbon!AQ64</f>
        <v>8.076248701665925</v>
      </c>
      <c r="BF84" s="700">
        <f>[2]carbon!AR64</f>
        <v>8.3281635764425523</v>
      </c>
      <c r="BG84" s="700">
        <f>[2]carbon!AS64</f>
        <v>8.572048632614047</v>
      </c>
      <c r="BH84" s="700">
        <f>[2]carbon!AT64</f>
        <v>8.817380981814102</v>
      </c>
      <c r="BI84" s="700">
        <f>[2]carbon!AU64</f>
        <v>9.0537832418088549</v>
      </c>
      <c r="BJ84" s="700">
        <f>[2]carbon!AV64</f>
        <v>9.2845630439008406</v>
      </c>
      <c r="BK84" s="700">
        <f>[2]carbon!AW64</f>
        <v>9.5114704182252563</v>
      </c>
      <c r="BL84" s="700">
        <f>[2]carbon!AX64</f>
        <v>9.7326722332712379</v>
      </c>
      <c r="BM84" s="700">
        <f>[2]carbon!AY64</f>
        <v>9.9082378965159794</v>
      </c>
      <c r="BN84" s="700">
        <f>[2]carbon!AZ64</f>
        <v>10.082743336732317</v>
      </c>
      <c r="BO84" s="700">
        <f>[2]carbon!BA64</f>
        <v>10.239571036456054</v>
      </c>
      <c r="BP84" s="700">
        <f>[2]carbon!BB64</f>
        <v>10.38798693425227</v>
      </c>
      <c r="BQ84" s="700">
        <f>[2]carbon!BC64</f>
        <v>10.518518896404611</v>
      </c>
      <c r="BR84" s="700">
        <f>[2]carbon!BD64</f>
        <v>10.647253117189743</v>
      </c>
      <c r="BS84" s="700">
        <f>[2]carbon!BE64</f>
        <v>10.754734226705917</v>
      </c>
      <c r="BT84" s="700">
        <f>[2]carbon!BF64</f>
        <v>10.853023996977511</v>
      </c>
      <c r="BU84" s="700">
        <f>[2]carbon!BG64</f>
        <v>10.93639638988698</v>
      </c>
      <c r="BV84" s="700">
        <f>[2]carbon!BH64</f>
        <v>11.00830093801935</v>
      </c>
      <c r="BW84" s="700">
        <f>[2]carbon!BI64</f>
        <v>11.079722414935217</v>
      </c>
      <c r="BX84" s="700">
        <f>[2]carbon!BJ64</f>
        <v>11.138915440336206</v>
      </c>
      <c r="BY84" s="700">
        <f>[2]carbon!BK64</f>
        <v>11.189182246535177</v>
      </c>
      <c r="BZ84" s="700">
        <f>[2]carbon!BL64</f>
        <v>11.21932110635527</v>
      </c>
      <c r="CA84" s="700">
        <f>[2]carbon!BM64</f>
        <v>11.250971039520792</v>
      </c>
      <c r="CB84" s="700">
        <f>[2]carbon!BN64</f>
        <v>11.253677845253772</v>
      </c>
      <c r="CC84" s="700">
        <f>[2]carbon!BO64</f>
        <v>11.257725988009568</v>
      </c>
      <c r="CD84" s="700">
        <f>[2]carbon!BP64</f>
        <v>11.243705079524176</v>
      </c>
      <c r="CE84" s="700">
        <f>[2]carbon!BQ64</f>
        <v>11.222947887033682</v>
      </c>
      <c r="CF84" s="700">
        <f>[2]carbon!BR64</f>
        <v>11.181929939305316</v>
      </c>
      <c r="CG84" s="700">
        <f>[2]carbon!BS64</f>
        <v>11.176272485737348</v>
      </c>
      <c r="CH84" s="700">
        <f>[2]carbon!BT64</f>
        <v>11.150983131954883</v>
      </c>
      <c r="CI84" s="700">
        <f>[2]carbon!BU64</f>
        <v>11.117222107876264</v>
      </c>
      <c r="CJ84" s="700">
        <f>[2]carbon!BV64</f>
        <v>11.076422266437191</v>
      </c>
      <c r="CK84" s="700">
        <f>[2]carbon!BW64</f>
        <v>11.040531809044818</v>
      </c>
      <c r="CL84" s="700">
        <f>[2]carbon!BX64</f>
        <v>10.983191889383118</v>
      </c>
      <c r="CM84" s="700">
        <f>[2]carbon!BY64</f>
        <v>10.917149267518152</v>
      </c>
      <c r="CN84" s="700">
        <f>[2]carbon!BZ64</f>
        <v>10.849386117845505</v>
      </c>
      <c r="CO84" s="700">
        <f>[2]carbon!CA64</f>
        <v>10.771291916230492</v>
      </c>
      <c r="CP84" s="700">
        <f>[2]carbon!CB64</f>
        <v>10.692451433980702</v>
      </c>
      <c r="CQ84" s="700">
        <f>[2]carbon!CC64</f>
        <v>10.625824548592776</v>
      </c>
      <c r="CR84" s="700">
        <f>[2]carbon!CD64</f>
        <v>10.557373330097366</v>
      </c>
      <c r="CS84" s="700">
        <f>[2]carbon!CE64</f>
        <v>10.471817527003539</v>
      </c>
      <c r="CT84" s="700">
        <f>[2]carbon!CF64</f>
        <v>10.384166265991945</v>
      </c>
      <c r="CU84" s="700">
        <f>[2]carbon!CG64</f>
        <v>10.292866596251947</v>
      </c>
      <c r="CV84" s="700">
        <f>[2]carbon!CH64</f>
        <v>10.199167379812003</v>
      </c>
      <c r="CW84" s="700">
        <f>[2]carbon!CI64</f>
        <v>10.109424789551777</v>
      </c>
      <c r="CX84" s="700">
        <f>[2]carbon!CJ64</f>
        <v>10.003431005538051</v>
      </c>
      <c r="CY84" s="700">
        <f>[2]carbon!CK64</f>
        <v>9.9073731671556544</v>
      </c>
      <c r="CZ84" s="953">
        <v>0</v>
      </c>
      <c r="DA84" s="954">
        <v>0</v>
      </c>
      <c r="DB84" s="954">
        <v>0</v>
      </c>
      <c r="DC84" s="954">
        <v>0</v>
      </c>
      <c r="DD84" s="954">
        <v>0</v>
      </c>
      <c r="DE84" s="954">
        <v>0</v>
      </c>
      <c r="DF84" s="954">
        <v>0</v>
      </c>
      <c r="DG84" s="954">
        <v>0</v>
      </c>
      <c r="DH84" s="954">
        <v>0</v>
      </c>
      <c r="DI84" s="954">
        <v>0</v>
      </c>
      <c r="DJ84" s="954">
        <v>0</v>
      </c>
      <c r="DK84" s="954">
        <v>0</v>
      </c>
      <c r="DL84" s="954">
        <v>0</v>
      </c>
      <c r="DM84" s="954">
        <v>0</v>
      </c>
      <c r="DN84" s="954">
        <v>0</v>
      </c>
      <c r="DO84" s="954">
        <v>0</v>
      </c>
      <c r="DP84" s="954">
        <v>0</v>
      </c>
      <c r="DQ84" s="954">
        <v>0</v>
      </c>
      <c r="DR84" s="954">
        <v>0</v>
      </c>
      <c r="DS84" s="954">
        <v>0</v>
      </c>
      <c r="DT84" s="954">
        <v>0</v>
      </c>
      <c r="DU84" s="954">
        <v>0</v>
      </c>
      <c r="DV84" s="954">
        <v>0</v>
      </c>
      <c r="DW84" s="955">
        <v>0</v>
      </c>
      <c r="DX84" s="934"/>
    </row>
    <row r="85" spans="2:128" x14ac:dyDescent="0.2">
      <c r="B85" s="967"/>
      <c r="C85" s="966"/>
      <c r="D85" s="885"/>
      <c r="E85" s="920"/>
      <c r="F85" s="885"/>
      <c r="G85" s="885"/>
      <c r="H85" s="885"/>
      <c r="I85" s="885"/>
      <c r="J85" s="885"/>
      <c r="K85" s="885"/>
      <c r="L85" s="885"/>
      <c r="M85" s="885"/>
      <c r="N85" s="885"/>
      <c r="O85" s="885"/>
      <c r="P85" s="885"/>
      <c r="Q85" s="885"/>
      <c r="R85" s="964"/>
      <c r="S85" s="885"/>
      <c r="T85" s="885"/>
      <c r="U85" s="704" t="s">
        <v>502</v>
      </c>
      <c r="V85" s="697" t="s">
        <v>123</v>
      </c>
      <c r="W85" s="701" t="s">
        <v>493</v>
      </c>
      <c r="X85" s="705">
        <v>0</v>
      </c>
      <c r="Y85" s="705">
        <v>0</v>
      </c>
      <c r="Z85" s="705">
        <v>0</v>
      </c>
      <c r="AA85" s="705">
        <v>0</v>
      </c>
      <c r="AB85" s="705">
        <v>0</v>
      </c>
      <c r="AC85" s="705">
        <v>0</v>
      </c>
      <c r="AD85" s="705">
        <v>0</v>
      </c>
      <c r="AE85" s="705">
        <v>0</v>
      </c>
      <c r="AF85" s="705">
        <v>0</v>
      </c>
      <c r="AG85" s="705">
        <v>0</v>
      </c>
      <c r="AH85" s="705">
        <v>0</v>
      </c>
      <c r="AI85" s="705">
        <v>0</v>
      </c>
      <c r="AJ85" s="705">
        <v>0</v>
      </c>
      <c r="AK85" s="705">
        <v>0</v>
      </c>
      <c r="AL85" s="705">
        <v>0</v>
      </c>
      <c r="AM85" s="705">
        <v>0</v>
      </c>
      <c r="AN85" s="705">
        <v>0</v>
      </c>
      <c r="AO85" s="705">
        <v>0</v>
      </c>
      <c r="AP85" s="705">
        <v>0</v>
      </c>
      <c r="AQ85" s="705">
        <v>0</v>
      </c>
      <c r="AR85" s="705">
        <v>0</v>
      </c>
      <c r="AS85" s="705">
        <v>0</v>
      </c>
      <c r="AT85" s="705">
        <v>0</v>
      </c>
      <c r="AU85" s="705">
        <v>0</v>
      </c>
      <c r="AV85" s="705">
        <v>0</v>
      </c>
      <c r="AW85" s="705">
        <v>0</v>
      </c>
      <c r="AX85" s="705">
        <v>0</v>
      </c>
      <c r="AY85" s="705">
        <v>0</v>
      </c>
      <c r="AZ85" s="705">
        <v>0</v>
      </c>
      <c r="BA85" s="705">
        <v>0</v>
      </c>
      <c r="BB85" s="705">
        <v>0</v>
      </c>
      <c r="BC85" s="705">
        <v>0</v>
      </c>
      <c r="BD85" s="705">
        <v>0</v>
      </c>
      <c r="BE85" s="705">
        <v>0</v>
      </c>
      <c r="BF85" s="705">
        <v>0</v>
      </c>
      <c r="BG85" s="705">
        <v>0</v>
      </c>
      <c r="BH85" s="705">
        <v>0</v>
      </c>
      <c r="BI85" s="705">
        <v>0</v>
      </c>
      <c r="BJ85" s="705">
        <v>0</v>
      </c>
      <c r="BK85" s="705">
        <v>0</v>
      </c>
      <c r="BL85" s="705">
        <v>0</v>
      </c>
      <c r="BM85" s="705">
        <v>0</v>
      </c>
      <c r="BN85" s="705">
        <v>0</v>
      </c>
      <c r="BO85" s="705">
        <v>0</v>
      </c>
      <c r="BP85" s="705">
        <v>0</v>
      </c>
      <c r="BQ85" s="705">
        <v>0</v>
      </c>
      <c r="BR85" s="705">
        <v>0</v>
      </c>
      <c r="BS85" s="705">
        <v>0</v>
      </c>
      <c r="BT85" s="705">
        <v>0</v>
      </c>
      <c r="BU85" s="705">
        <v>0</v>
      </c>
      <c r="BV85" s="705">
        <v>0</v>
      </c>
      <c r="BW85" s="705">
        <v>0</v>
      </c>
      <c r="BX85" s="705">
        <v>0</v>
      </c>
      <c r="BY85" s="705">
        <v>0</v>
      </c>
      <c r="BZ85" s="705">
        <v>0</v>
      </c>
      <c r="CA85" s="705">
        <v>0</v>
      </c>
      <c r="CB85" s="705">
        <v>0</v>
      </c>
      <c r="CC85" s="705">
        <v>0</v>
      </c>
      <c r="CD85" s="705">
        <v>0</v>
      </c>
      <c r="CE85" s="705">
        <v>0</v>
      </c>
      <c r="CF85" s="705">
        <v>0</v>
      </c>
      <c r="CG85" s="705">
        <v>0</v>
      </c>
      <c r="CH85" s="705">
        <v>0</v>
      </c>
      <c r="CI85" s="705">
        <v>0</v>
      </c>
      <c r="CJ85" s="705">
        <v>0</v>
      </c>
      <c r="CK85" s="705">
        <v>0</v>
      </c>
      <c r="CL85" s="705">
        <v>0</v>
      </c>
      <c r="CM85" s="705">
        <v>0</v>
      </c>
      <c r="CN85" s="705">
        <v>0</v>
      </c>
      <c r="CO85" s="705">
        <v>0</v>
      </c>
      <c r="CP85" s="705">
        <v>0</v>
      </c>
      <c r="CQ85" s="705">
        <v>0</v>
      </c>
      <c r="CR85" s="705">
        <v>0</v>
      </c>
      <c r="CS85" s="705">
        <v>0</v>
      </c>
      <c r="CT85" s="705">
        <v>0</v>
      </c>
      <c r="CU85" s="705">
        <v>0</v>
      </c>
      <c r="CV85" s="705">
        <v>0</v>
      </c>
      <c r="CW85" s="705">
        <v>0</v>
      </c>
      <c r="CX85" s="705">
        <v>0</v>
      </c>
      <c r="CY85" s="705">
        <v>0</v>
      </c>
      <c r="CZ85" s="953">
        <v>0</v>
      </c>
      <c r="DA85" s="954">
        <v>0</v>
      </c>
      <c r="DB85" s="954">
        <v>0</v>
      </c>
      <c r="DC85" s="954">
        <v>0</v>
      </c>
      <c r="DD85" s="954">
        <v>0</v>
      </c>
      <c r="DE85" s="954">
        <v>0</v>
      </c>
      <c r="DF85" s="954">
        <v>0</v>
      </c>
      <c r="DG85" s="954">
        <v>0</v>
      </c>
      <c r="DH85" s="954">
        <v>0</v>
      </c>
      <c r="DI85" s="954">
        <v>0</v>
      </c>
      <c r="DJ85" s="954">
        <v>0</v>
      </c>
      <c r="DK85" s="954">
        <v>0</v>
      </c>
      <c r="DL85" s="954">
        <v>0</v>
      </c>
      <c r="DM85" s="954">
        <v>0</v>
      </c>
      <c r="DN85" s="954">
        <v>0</v>
      </c>
      <c r="DO85" s="954">
        <v>0</v>
      </c>
      <c r="DP85" s="954">
        <v>0</v>
      </c>
      <c r="DQ85" s="954">
        <v>0</v>
      </c>
      <c r="DR85" s="954">
        <v>0</v>
      </c>
      <c r="DS85" s="954">
        <v>0</v>
      </c>
      <c r="DT85" s="954">
        <v>0</v>
      </c>
      <c r="DU85" s="954">
        <v>0</v>
      </c>
      <c r="DV85" s="954">
        <v>0</v>
      </c>
      <c r="DW85" s="955">
        <v>0</v>
      </c>
      <c r="DX85" s="934"/>
    </row>
    <row r="86" spans="2:128" ht="13.5" thickBot="1" x14ac:dyDescent="0.25">
      <c r="B86" s="968"/>
      <c r="C86" s="760"/>
      <c r="D86" s="761"/>
      <c r="E86" s="778"/>
      <c r="F86" s="761"/>
      <c r="G86" s="761"/>
      <c r="H86" s="761"/>
      <c r="I86" s="761"/>
      <c r="J86" s="761"/>
      <c r="K86" s="761"/>
      <c r="L86" s="761"/>
      <c r="M86" s="761"/>
      <c r="N86" s="761"/>
      <c r="O86" s="761"/>
      <c r="P86" s="761"/>
      <c r="Q86" s="761"/>
      <c r="R86" s="762"/>
      <c r="S86" s="761"/>
      <c r="T86" s="761"/>
      <c r="U86" s="779" t="s">
        <v>126</v>
      </c>
      <c r="V86" s="780" t="s">
        <v>503</v>
      </c>
      <c r="W86" s="969" t="s">
        <v>493</v>
      </c>
      <c r="X86" s="970">
        <f>SUM(X75:X85)</f>
        <v>1401.4206917314284</v>
      </c>
      <c r="Y86" s="970">
        <f t="shared" ref="Y86:CJ86" si="22">SUM(Y75:Y85)</f>
        <v>10795.33446853329</v>
      </c>
      <c r="Z86" s="970">
        <f t="shared" si="22"/>
        <v>655.20681616729655</v>
      </c>
      <c r="AA86" s="970">
        <f t="shared" si="22"/>
        <v>655.24339177775551</v>
      </c>
      <c r="AB86" s="970">
        <f t="shared" si="22"/>
        <v>655.27996738821435</v>
      </c>
      <c r="AC86" s="970">
        <f t="shared" si="22"/>
        <v>655.3165429986733</v>
      </c>
      <c r="AD86" s="970">
        <f t="shared" si="22"/>
        <v>655.35311860913225</v>
      </c>
      <c r="AE86" s="970">
        <f t="shared" si="22"/>
        <v>655.38969421959109</v>
      </c>
      <c r="AF86" s="970">
        <f t="shared" si="22"/>
        <v>655.42626983005005</v>
      </c>
      <c r="AG86" s="970">
        <f t="shared" si="22"/>
        <v>655.46284544050889</v>
      </c>
      <c r="AH86" s="970">
        <f t="shared" si="22"/>
        <v>655.49942105096784</v>
      </c>
      <c r="AI86" s="970">
        <f t="shared" si="22"/>
        <v>655.73716251895064</v>
      </c>
      <c r="AJ86" s="970">
        <f t="shared" si="22"/>
        <v>655.97490398693355</v>
      </c>
      <c r="AK86" s="970">
        <f t="shared" si="22"/>
        <v>656.21264545491636</v>
      </c>
      <c r="AL86" s="970">
        <f t="shared" si="22"/>
        <v>656.45038692289927</v>
      </c>
      <c r="AM86" s="970">
        <f t="shared" si="22"/>
        <v>656.68812839088207</v>
      </c>
      <c r="AN86" s="970">
        <f t="shared" si="22"/>
        <v>656.92586985886498</v>
      </c>
      <c r="AO86" s="970">
        <f t="shared" si="22"/>
        <v>657.16361132684779</v>
      </c>
      <c r="AP86" s="970">
        <f t="shared" si="22"/>
        <v>657.4013527948307</v>
      </c>
      <c r="AQ86" s="970">
        <f t="shared" si="22"/>
        <v>657.6390942628135</v>
      </c>
      <c r="AR86" s="970">
        <f t="shared" si="22"/>
        <v>657.87683573079642</v>
      </c>
      <c r="AS86" s="970">
        <f t="shared" si="22"/>
        <v>658.11457719877922</v>
      </c>
      <c r="AT86" s="970">
        <f t="shared" si="22"/>
        <v>658.35231866676213</v>
      </c>
      <c r="AU86" s="970">
        <f t="shared" si="22"/>
        <v>658.59006013474493</v>
      </c>
      <c r="AV86" s="970">
        <f t="shared" si="22"/>
        <v>658.82780160272785</v>
      </c>
      <c r="AW86" s="970">
        <f t="shared" si="22"/>
        <v>659.06554307071065</v>
      </c>
      <c r="AX86" s="970">
        <f t="shared" si="22"/>
        <v>659.30328453869356</v>
      </c>
      <c r="AY86" s="970">
        <f t="shared" si="22"/>
        <v>659.54102600667636</v>
      </c>
      <c r="AZ86" s="970">
        <f t="shared" si="22"/>
        <v>659.77876747465928</v>
      </c>
      <c r="BA86" s="970">
        <f t="shared" si="22"/>
        <v>660.01650894264208</v>
      </c>
      <c r="BB86" s="970">
        <f t="shared" si="22"/>
        <v>660.25425041062499</v>
      </c>
      <c r="BC86" s="970">
        <f t="shared" si="22"/>
        <v>660.51294221517924</v>
      </c>
      <c r="BD86" s="970">
        <f t="shared" si="22"/>
        <v>660.76355009555084</v>
      </c>
      <c r="BE86" s="970">
        <f t="shared" si="22"/>
        <v>661.01537702051064</v>
      </c>
      <c r="BF86" s="970">
        <f t="shared" si="22"/>
        <v>661.26729189528726</v>
      </c>
      <c r="BG86" s="970">
        <f t="shared" si="22"/>
        <v>661.51117695145876</v>
      </c>
      <c r="BH86" s="970">
        <f t="shared" si="22"/>
        <v>661.75650930065888</v>
      </c>
      <c r="BI86" s="970">
        <f t="shared" si="22"/>
        <v>661.99291156065362</v>
      </c>
      <c r="BJ86" s="970">
        <f t="shared" si="22"/>
        <v>662.22369136274551</v>
      </c>
      <c r="BK86" s="970">
        <f t="shared" si="22"/>
        <v>662.45059873706998</v>
      </c>
      <c r="BL86" s="970">
        <f t="shared" si="22"/>
        <v>662.671800552116</v>
      </c>
      <c r="BM86" s="970">
        <f t="shared" si="22"/>
        <v>662.84736621536069</v>
      </c>
      <c r="BN86" s="970">
        <f t="shared" si="22"/>
        <v>663.021871655577</v>
      </c>
      <c r="BO86" s="970">
        <f t="shared" si="22"/>
        <v>663.17869935530075</v>
      </c>
      <c r="BP86" s="970">
        <f t="shared" si="22"/>
        <v>663.32711525309696</v>
      </c>
      <c r="BQ86" s="970">
        <f t="shared" si="22"/>
        <v>663.45764721524938</v>
      </c>
      <c r="BR86" s="970">
        <f t="shared" si="22"/>
        <v>663.58638143603446</v>
      </c>
      <c r="BS86" s="970">
        <f t="shared" si="22"/>
        <v>663.69386254555059</v>
      </c>
      <c r="BT86" s="970">
        <f t="shared" si="22"/>
        <v>663.79215231582225</v>
      </c>
      <c r="BU86" s="970">
        <f t="shared" si="22"/>
        <v>663.87552470873175</v>
      </c>
      <c r="BV86" s="970">
        <f t="shared" si="22"/>
        <v>663.9474292568641</v>
      </c>
      <c r="BW86" s="970">
        <f t="shared" si="22"/>
        <v>664.01885073377991</v>
      </c>
      <c r="BX86" s="970">
        <f t="shared" si="22"/>
        <v>664.0780437591809</v>
      </c>
      <c r="BY86" s="970">
        <f t="shared" si="22"/>
        <v>664.12831056537993</v>
      </c>
      <c r="BZ86" s="970">
        <f t="shared" si="22"/>
        <v>664.15844942520005</v>
      </c>
      <c r="CA86" s="970">
        <f t="shared" si="22"/>
        <v>664.1900993583655</v>
      </c>
      <c r="CB86" s="970">
        <f t="shared" si="22"/>
        <v>664.19280616409844</v>
      </c>
      <c r="CC86" s="970">
        <f t="shared" si="22"/>
        <v>664.19685430685433</v>
      </c>
      <c r="CD86" s="970">
        <f t="shared" si="22"/>
        <v>664.18283339836887</v>
      </c>
      <c r="CE86" s="970">
        <f t="shared" si="22"/>
        <v>664.16207620587841</v>
      </c>
      <c r="CF86" s="970">
        <f t="shared" si="22"/>
        <v>664.12105825815001</v>
      </c>
      <c r="CG86" s="970">
        <f t="shared" si="22"/>
        <v>664.11540080458212</v>
      </c>
      <c r="CH86" s="970">
        <f t="shared" si="22"/>
        <v>664.09011145079955</v>
      </c>
      <c r="CI86" s="970">
        <f t="shared" si="22"/>
        <v>664.056350426721</v>
      </c>
      <c r="CJ86" s="970">
        <f t="shared" si="22"/>
        <v>664.01555058528197</v>
      </c>
      <c r="CK86" s="970">
        <f t="shared" ref="CK86:DW86" si="23">SUM(CK75:CK85)</f>
        <v>663.97966012788959</v>
      </c>
      <c r="CL86" s="970">
        <f t="shared" si="23"/>
        <v>663.9223202082278</v>
      </c>
      <c r="CM86" s="970">
        <f t="shared" si="23"/>
        <v>663.85627758636292</v>
      </c>
      <c r="CN86" s="970">
        <f t="shared" si="23"/>
        <v>663.78851443669021</v>
      </c>
      <c r="CO86" s="970">
        <f t="shared" si="23"/>
        <v>663.71042023507516</v>
      </c>
      <c r="CP86" s="970">
        <f t="shared" si="23"/>
        <v>663.63157975282547</v>
      </c>
      <c r="CQ86" s="970">
        <f t="shared" si="23"/>
        <v>663.56495286743746</v>
      </c>
      <c r="CR86" s="970">
        <f t="shared" si="23"/>
        <v>663.49650164894206</v>
      </c>
      <c r="CS86" s="970">
        <f t="shared" si="23"/>
        <v>663.41094584584823</v>
      </c>
      <c r="CT86" s="970">
        <f t="shared" si="23"/>
        <v>663.32329458483662</v>
      </c>
      <c r="CU86" s="970">
        <f t="shared" si="23"/>
        <v>663.23199491509672</v>
      </c>
      <c r="CV86" s="970">
        <f t="shared" si="23"/>
        <v>663.13829569865675</v>
      </c>
      <c r="CW86" s="970">
        <f t="shared" si="23"/>
        <v>663.0485531083965</v>
      </c>
      <c r="CX86" s="970">
        <f t="shared" si="23"/>
        <v>662.94255932438273</v>
      </c>
      <c r="CY86" s="971">
        <f t="shared" si="23"/>
        <v>662.84650148600042</v>
      </c>
      <c r="CZ86" s="972">
        <f t="shared" si="23"/>
        <v>0</v>
      </c>
      <c r="DA86" s="973">
        <f t="shared" si="23"/>
        <v>0</v>
      </c>
      <c r="DB86" s="973">
        <f t="shared" si="23"/>
        <v>0</v>
      </c>
      <c r="DC86" s="973">
        <f t="shared" si="23"/>
        <v>0</v>
      </c>
      <c r="DD86" s="973">
        <f t="shared" si="23"/>
        <v>0</v>
      </c>
      <c r="DE86" s="973">
        <f t="shared" si="23"/>
        <v>0</v>
      </c>
      <c r="DF86" s="973">
        <f t="shared" si="23"/>
        <v>0</v>
      </c>
      <c r="DG86" s="973">
        <f t="shared" si="23"/>
        <v>0</v>
      </c>
      <c r="DH86" s="973">
        <f t="shared" si="23"/>
        <v>0</v>
      </c>
      <c r="DI86" s="973">
        <f t="shared" si="23"/>
        <v>0</v>
      </c>
      <c r="DJ86" s="973">
        <f t="shared" si="23"/>
        <v>0</v>
      </c>
      <c r="DK86" s="973">
        <f t="shared" si="23"/>
        <v>0</v>
      </c>
      <c r="DL86" s="973">
        <f t="shared" si="23"/>
        <v>0</v>
      </c>
      <c r="DM86" s="973">
        <f t="shared" si="23"/>
        <v>0</v>
      </c>
      <c r="DN86" s="973">
        <f t="shared" si="23"/>
        <v>0</v>
      </c>
      <c r="DO86" s="973">
        <f t="shared" si="23"/>
        <v>0</v>
      </c>
      <c r="DP86" s="973">
        <f t="shared" si="23"/>
        <v>0</v>
      </c>
      <c r="DQ86" s="973">
        <f t="shared" si="23"/>
        <v>0</v>
      </c>
      <c r="DR86" s="973">
        <f t="shared" si="23"/>
        <v>0</v>
      </c>
      <c r="DS86" s="973">
        <f t="shared" si="23"/>
        <v>0</v>
      </c>
      <c r="DT86" s="973">
        <f t="shared" si="23"/>
        <v>0</v>
      </c>
      <c r="DU86" s="973">
        <f t="shared" si="23"/>
        <v>0</v>
      </c>
      <c r="DV86" s="973">
        <f t="shared" si="23"/>
        <v>0</v>
      </c>
      <c r="DW86" s="974">
        <f t="shared" si="23"/>
        <v>0</v>
      </c>
      <c r="DX86" s="934"/>
    </row>
    <row r="87" spans="2:128" ht="43.15" customHeight="1" x14ac:dyDescent="0.2">
      <c r="B87" s="942" t="s">
        <v>765</v>
      </c>
      <c r="C87" s="975" t="s">
        <v>768</v>
      </c>
      <c r="D87" s="944" t="s">
        <v>769</v>
      </c>
      <c r="E87" s="978" t="s">
        <v>516</v>
      </c>
      <c r="F87" s="945" t="s">
        <v>696</v>
      </c>
      <c r="G87" s="946" t="s">
        <v>53</v>
      </c>
      <c r="H87" s="947" t="s">
        <v>490</v>
      </c>
      <c r="I87" s="948">
        <f>MAX(X87:AV87)</f>
        <v>3.8</v>
      </c>
      <c r="J87" s="949">
        <f>SUMPRODUCT($X$2:$CY$2,$X87:$CY87)*365</f>
        <v>36844.037762310167</v>
      </c>
      <c r="K87" s="949">
        <f>SUMPRODUCT($X$2:$CY$2,$X88:$CY88)+SUMPRODUCT($X$2:$CY$2,$X89:$CY89)+SUMPRODUCT($X$2:$CY$2,$X90:$CY90)</f>
        <v>16012.004047508643</v>
      </c>
      <c r="L87" s="949">
        <f>SUMPRODUCT($X$2:$CY$2,$X91:$CY91) +SUMPRODUCT($X$2:$CY$2,$X92:$CY92)</f>
        <v>5600.8463716730948</v>
      </c>
      <c r="M87" s="949">
        <f>SUMPRODUCT($X$2:$CY$2,$X93:$CY93)</f>
        <v>0</v>
      </c>
      <c r="N87" s="949">
        <f>SUMPRODUCT($X$2:$CY$2,$X96:$CY96) +SUMPRODUCT($X$2:$CY$2,$X97:$CY97)</f>
        <v>383.66987005564101</v>
      </c>
      <c r="O87" s="949">
        <f>SUMPRODUCT($X$2:$CY$2,$X94:$CY94) +SUMPRODUCT($X$2:$CY$2,$X95:$CY95) +SUMPRODUCT($X$2:$CY$2,$X98:$CY98)</f>
        <v>450.01219389300149</v>
      </c>
      <c r="P87" s="949">
        <f>SUM(K87:O87)</f>
        <v>22446.532483130381</v>
      </c>
      <c r="Q87" s="949">
        <f>(SUM(K87:M87)*100000)/(J87*1000)</f>
        <v>58.660374193000997</v>
      </c>
      <c r="R87" s="950">
        <f>(P87*100000)/(J87*1000)</f>
        <v>60.92310682107756</v>
      </c>
      <c r="S87" s="951">
        <v>2</v>
      </c>
      <c r="T87" s="952">
        <v>3</v>
      </c>
      <c r="U87" s="696" t="s">
        <v>491</v>
      </c>
      <c r="V87" s="697" t="s">
        <v>123</v>
      </c>
      <c r="W87" s="698" t="s">
        <v>75</v>
      </c>
      <c r="X87" s="688">
        <v>0</v>
      </c>
      <c r="Y87" s="688">
        <v>0</v>
      </c>
      <c r="Z87" s="688">
        <v>3.8</v>
      </c>
      <c r="AA87" s="688">
        <v>3.8</v>
      </c>
      <c r="AB87" s="688">
        <v>3.8</v>
      </c>
      <c r="AC87" s="688">
        <v>3.8</v>
      </c>
      <c r="AD87" s="688">
        <v>3.8</v>
      </c>
      <c r="AE87" s="688">
        <v>3.8</v>
      </c>
      <c r="AF87" s="688">
        <v>3.8</v>
      </c>
      <c r="AG87" s="688">
        <v>3.8</v>
      </c>
      <c r="AH87" s="688">
        <v>3.8</v>
      </c>
      <c r="AI87" s="688">
        <v>3.8</v>
      </c>
      <c r="AJ87" s="688">
        <v>3.8</v>
      </c>
      <c r="AK87" s="688">
        <v>3.8</v>
      </c>
      <c r="AL87" s="688">
        <v>3.8</v>
      </c>
      <c r="AM87" s="688">
        <v>3.8</v>
      </c>
      <c r="AN87" s="688">
        <v>3.8</v>
      </c>
      <c r="AO87" s="688">
        <v>3.8</v>
      </c>
      <c r="AP87" s="688">
        <v>3.8</v>
      </c>
      <c r="AQ87" s="688">
        <v>3.8</v>
      </c>
      <c r="AR87" s="688">
        <v>3.8</v>
      </c>
      <c r="AS87" s="688">
        <v>3.8</v>
      </c>
      <c r="AT87" s="688">
        <v>3.8</v>
      </c>
      <c r="AU87" s="688">
        <v>3.8</v>
      </c>
      <c r="AV87" s="688">
        <v>3.8</v>
      </c>
      <c r="AW87" s="688">
        <v>3.8</v>
      </c>
      <c r="AX87" s="688">
        <v>3.8</v>
      </c>
      <c r="AY87" s="688">
        <v>3.8</v>
      </c>
      <c r="AZ87" s="688">
        <v>3.8</v>
      </c>
      <c r="BA87" s="688">
        <v>3.8</v>
      </c>
      <c r="BB87" s="688">
        <v>3.8</v>
      </c>
      <c r="BC87" s="688">
        <v>3.8</v>
      </c>
      <c r="BD87" s="688">
        <v>3.8</v>
      </c>
      <c r="BE87" s="688">
        <v>3.8</v>
      </c>
      <c r="BF87" s="688">
        <v>3.8</v>
      </c>
      <c r="BG87" s="688">
        <v>3.8</v>
      </c>
      <c r="BH87" s="688">
        <v>3.8</v>
      </c>
      <c r="BI87" s="688">
        <v>3.8</v>
      </c>
      <c r="BJ87" s="688">
        <v>3.8</v>
      </c>
      <c r="BK87" s="688">
        <v>3.8</v>
      </c>
      <c r="BL87" s="688">
        <v>3.8</v>
      </c>
      <c r="BM87" s="688">
        <v>3.8</v>
      </c>
      <c r="BN87" s="688">
        <v>3.8</v>
      </c>
      <c r="BO87" s="688">
        <v>3.8</v>
      </c>
      <c r="BP87" s="688">
        <v>3.8</v>
      </c>
      <c r="BQ87" s="688">
        <v>3.8</v>
      </c>
      <c r="BR87" s="688">
        <v>3.8</v>
      </c>
      <c r="BS87" s="688">
        <v>3.8</v>
      </c>
      <c r="BT87" s="688">
        <v>3.8</v>
      </c>
      <c r="BU87" s="688">
        <v>3.8</v>
      </c>
      <c r="BV87" s="688">
        <v>3.8</v>
      </c>
      <c r="BW87" s="688">
        <v>3.8</v>
      </c>
      <c r="BX87" s="688">
        <v>3.8</v>
      </c>
      <c r="BY87" s="688">
        <v>3.8</v>
      </c>
      <c r="BZ87" s="688">
        <v>3.8</v>
      </c>
      <c r="CA87" s="688">
        <v>3.8</v>
      </c>
      <c r="CB87" s="688">
        <v>3.8</v>
      </c>
      <c r="CC87" s="688">
        <v>3.8</v>
      </c>
      <c r="CD87" s="688">
        <v>3.8</v>
      </c>
      <c r="CE87" s="688">
        <v>3.8</v>
      </c>
      <c r="CF87" s="688">
        <v>3.8</v>
      </c>
      <c r="CG87" s="688">
        <v>3.8</v>
      </c>
      <c r="CH87" s="688">
        <v>3.8</v>
      </c>
      <c r="CI87" s="688">
        <v>3.8</v>
      </c>
      <c r="CJ87" s="688">
        <v>3.8</v>
      </c>
      <c r="CK87" s="688">
        <v>3.8</v>
      </c>
      <c r="CL87" s="688">
        <v>3.8</v>
      </c>
      <c r="CM87" s="688">
        <v>3.8</v>
      </c>
      <c r="CN87" s="688">
        <v>3.8</v>
      </c>
      <c r="CO87" s="688">
        <v>3.8</v>
      </c>
      <c r="CP87" s="688">
        <v>3.8</v>
      </c>
      <c r="CQ87" s="688">
        <v>3.8</v>
      </c>
      <c r="CR87" s="688">
        <v>3.8</v>
      </c>
      <c r="CS87" s="688">
        <v>3.8</v>
      </c>
      <c r="CT87" s="688">
        <v>3.8</v>
      </c>
      <c r="CU87" s="688">
        <v>3.8</v>
      </c>
      <c r="CV87" s="688">
        <v>3.8</v>
      </c>
      <c r="CW87" s="688">
        <v>3.8</v>
      </c>
      <c r="CX87" s="688">
        <v>3.8</v>
      </c>
      <c r="CY87" s="688">
        <v>3.8</v>
      </c>
      <c r="CZ87" s="953">
        <v>0</v>
      </c>
      <c r="DA87" s="954">
        <v>0</v>
      </c>
      <c r="DB87" s="954">
        <v>0</v>
      </c>
      <c r="DC87" s="954">
        <v>0</v>
      </c>
      <c r="DD87" s="954">
        <v>0</v>
      </c>
      <c r="DE87" s="954">
        <v>0</v>
      </c>
      <c r="DF87" s="954">
        <v>0</v>
      </c>
      <c r="DG87" s="954">
        <v>0</v>
      </c>
      <c r="DH87" s="954">
        <v>0</v>
      </c>
      <c r="DI87" s="954">
        <v>0</v>
      </c>
      <c r="DJ87" s="954">
        <v>0</v>
      </c>
      <c r="DK87" s="954">
        <v>0</v>
      </c>
      <c r="DL87" s="954">
        <v>0</v>
      </c>
      <c r="DM87" s="954">
        <v>0</v>
      </c>
      <c r="DN87" s="954">
        <v>0</v>
      </c>
      <c r="DO87" s="954">
        <v>0</v>
      </c>
      <c r="DP87" s="954">
        <v>0</v>
      </c>
      <c r="DQ87" s="954">
        <v>0</v>
      </c>
      <c r="DR87" s="954">
        <v>0</v>
      </c>
      <c r="DS87" s="954">
        <v>0</v>
      </c>
      <c r="DT87" s="954">
        <v>0</v>
      </c>
      <c r="DU87" s="954">
        <v>0</v>
      </c>
      <c r="DV87" s="954">
        <v>0</v>
      </c>
      <c r="DW87" s="955">
        <v>0</v>
      </c>
      <c r="DX87" s="934"/>
    </row>
    <row r="88" spans="2:128" x14ac:dyDescent="0.2">
      <c r="B88" s="956"/>
      <c r="C88" s="735"/>
      <c r="D88" s="957"/>
      <c r="E88" s="958"/>
      <c r="F88" s="959"/>
      <c r="G88" s="957"/>
      <c r="H88" s="959"/>
      <c r="I88" s="959"/>
      <c r="J88" s="959"/>
      <c r="K88" s="959"/>
      <c r="L88" s="959"/>
      <c r="M88" s="959"/>
      <c r="N88" s="959"/>
      <c r="O88" s="959"/>
      <c r="P88" s="959"/>
      <c r="Q88" s="959"/>
      <c r="R88" s="738"/>
      <c r="S88" s="959"/>
      <c r="T88" s="959"/>
      <c r="U88" s="699" t="s">
        <v>492</v>
      </c>
      <c r="V88" s="697" t="s">
        <v>123</v>
      </c>
      <c r="W88" s="698" t="s">
        <v>493</v>
      </c>
      <c r="X88" s="689">
        <f>[2]Costs!F235+[2]Costs!F239+[2]Costs!F243</f>
        <v>972.92722916651189</v>
      </c>
      <c r="Y88" s="689">
        <f>[2]Costs!G235+[2]Costs!G239+[2]Costs!G243</f>
        <v>7173.1767479299406</v>
      </c>
      <c r="Z88" s="689">
        <v>0</v>
      </c>
      <c r="AA88" s="689">
        <v>0</v>
      </c>
      <c r="AB88" s="689">
        <v>0</v>
      </c>
      <c r="AC88" s="689">
        <v>0</v>
      </c>
      <c r="AD88" s="689">
        <v>0</v>
      </c>
      <c r="AE88" s="689">
        <v>0</v>
      </c>
      <c r="AF88" s="689">
        <v>0</v>
      </c>
      <c r="AG88" s="689">
        <v>0</v>
      </c>
      <c r="AH88" s="689">
        <v>0</v>
      </c>
      <c r="AI88" s="689">
        <v>0</v>
      </c>
      <c r="AJ88" s="689">
        <v>0</v>
      </c>
      <c r="AK88" s="689">
        <v>0</v>
      </c>
      <c r="AL88" s="689">
        <v>0</v>
      </c>
      <c r="AM88" s="689">
        <v>0</v>
      </c>
      <c r="AN88" s="689">
        <v>0</v>
      </c>
      <c r="AO88" s="689">
        <v>0</v>
      </c>
      <c r="AP88" s="689">
        <v>0</v>
      </c>
      <c r="AQ88" s="689">
        <v>0</v>
      </c>
      <c r="AR88" s="689">
        <v>0</v>
      </c>
      <c r="AS88" s="689">
        <v>0</v>
      </c>
      <c r="AT88" s="689">
        <v>0</v>
      </c>
      <c r="AU88" s="689">
        <v>0</v>
      </c>
      <c r="AV88" s="689">
        <v>0</v>
      </c>
      <c r="AW88" s="689">
        <v>0</v>
      </c>
      <c r="AX88" s="689">
        <v>0</v>
      </c>
      <c r="AY88" s="689">
        <v>0</v>
      </c>
      <c r="AZ88" s="689">
        <v>0</v>
      </c>
      <c r="BA88" s="689">
        <v>0</v>
      </c>
      <c r="BB88" s="689">
        <v>0</v>
      </c>
      <c r="BC88" s="689">
        <v>0</v>
      </c>
      <c r="BD88" s="689">
        <v>0</v>
      </c>
      <c r="BE88" s="689">
        <v>0</v>
      </c>
      <c r="BF88" s="689">
        <v>0</v>
      </c>
      <c r="BG88" s="689">
        <v>0</v>
      </c>
      <c r="BH88" s="689">
        <v>0</v>
      </c>
      <c r="BI88" s="689">
        <v>0</v>
      </c>
      <c r="BJ88" s="689">
        <v>0</v>
      </c>
      <c r="BK88" s="689">
        <v>0</v>
      </c>
      <c r="BL88" s="689">
        <v>0</v>
      </c>
      <c r="BM88" s="689">
        <v>0</v>
      </c>
      <c r="BN88" s="689">
        <v>0</v>
      </c>
      <c r="BO88" s="689">
        <v>0</v>
      </c>
      <c r="BP88" s="689">
        <v>0</v>
      </c>
      <c r="BQ88" s="689">
        <v>0</v>
      </c>
      <c r="BR88" s="689">
        <v>0</v>
      </c>
      <c r="BS88" s="689">
        <v>0</v>
      </c>
      <c r="BT88" s="689">
        <v>0</v>
      </c>
      <c r="BU88" s="689">
        <v>0</v>
      </c>
      <c r="BV88" s="689">
        <v>0</v>
      </c>
      <c r="BW88" s="689">
        <v>0</v>
      </c>
      <c r="BX88" s="689">
        <v>0</v>
      </c>
      <c r="BY88" s="689">
        <v>0</v>
      </c>
      <c r="BZ88" s="689">
        <v>0</v>
      </c>
      <c r="CA88" s="689">
        <v>0</v>
      </c>
      <c r="CB88" s="689">
        <v>0</v>
      </c>
      <c r="CC88" s="689">
        <v>0</v>
      </c>
      <c r="CD88" s="689">
        <v>0</v>
      </c>
      <c r="CE88" s="689">
        <v>0</v>
      </c>
      <c r="CF88" s="689">
        <v>0</v>
      </c>
      <c r="CG88" s="689">
        <v>0</v>
      </c>
      <c r="CH88" s="689">
        <v>0</v>
      </c>
      <c r="CI88" s="689">
        <v>0</v>
      </c>
      <c r="CJ88" s="689">
        <v>0</v>
      </c>
      <c r="CK88" s="689">
        <v>0</v>
      </c>
      <c r="CL88" s="689">
        <v>0</v>
      </c>
      <c r="CM88" s="689">
        <v>0</v>
      </c>
      <c r="CN88" s="689">
        <v>0</v>
      </c>
      <c r="CO88" s="689">
        <v>0</v>
      </c>
      <c r="CP88" s="689">
        <v>0</v>
      </c>
      <c r="CQ88" s="689">
        <v>0</v>
      </c>
      <c r="CR88" s="689">
        <v>0</v>
      </c>
      <c r="CS88" s="689">
        <v>0</v>
      </c>
      <c r="CT88" s="689">
        <v>0</v>
      </c>
      <c r="CU88" s="689">
        <v>0</v>
      </c>
      <c r="CV88" s="689">
        <v>0</v>
      </c>
      <c r="CW88" s="689">
        <v>0</v>
      </c>
      <c r="CX88" s="689">
        <v>0</v>
      </c>
      <c r="CY88" s="689">
        <v>0</v>
      </c>
      <c r="CZ88" s="953">
        <v>0</v>
      </c>
      <c r="DA88" s="954">
        <v>0</v>
      </c>
      <c r="DB88" s="954">
        <v>0</v>
      </c>
      <c r="DC88" s="954">
        <v>0</v>
      </c>
      <c r="DD88" s="954">
        <v>0</v>
      </c>
      <c r="DE88" s="954">
        <v>0</v>
      </c>
      <c r="DF88" s="954">
        <v>0</v>
      </c>
      <c r="DG88" s="954">
        <v>0</v>
      </c>
      <c r="DH88" s="954">
        <v>0</v>
      </c>
      <c r="DI88" s="954">
        <v>0</v>
      </c>
      <c r="DJ88" s="954">
        <v>0</v>
      </c>
      <c r="DK88" s="954">
        <v>0</v>
      </c>
      <c r="DL88" s="954">
        <v>0</v>
      </c>
      <c r="DM88" s="954">
        <v>0</v>
      </c>
      <c r="DN88" s="954">
        <v>0</v>
      </c>
      <c r="DO88" s="954">
        <v>0</v>
      </c>
      <c r="DP88" s="954">
        <v>0</v>
      </c>
      <c r="DQ88" s="954">
        <v>0</v>
      </c>
      <c r="DR88" s="954">
        <v>0</v>
      </c>
      <c r="DS88" s="954">
        <v>0</v>
      </c>
      <c r="DT88" s="954">
        <v>0</v>
      </c>
      <c r="DU88" s="954">
        <v>0</v>
      </c>
      <c r="DV88" s="954">
        <v>0</v>
      </c>
      <c r="DW88" s="955">
        <v>0</v>
      </c>
      <c r="DX88" s="934"/>
    </row>
    <row r="89" spans="2:128" x14ac:dyDescent="0.2">
      <c r="B89" s="960"/>
      <c r="C89" s="743"/>
      <c r="D89" s="961"/>
      <c r="E89" s="962"/>
      <c r="F89" s="961"/>
      <c r="G89" s="961"/>
      <c r="H89" s="961"/>
      <c r="I89" s="961"/>
      <c r="J89" s="961"/>
      <c r="K89" s="961"/>
      <c r="L89" s="961"/>
      <c r="M89" s="961"/>
      <c r="N89" s="961"/>
      <c r="O89" s="961"/>
      <c r="P89" s="961"/>
      <c r="Q89" s="961"/>
      <c r="R89" s="745"/>
      <c r="S89" s="961"/>
      <c r="T89" s="961"/>
      <c r="U89" s="699" t="s">
        <v>494</v>
      </c>
      <c r="V89" s="697" t="s">
        <v>123</v>
      </c>
      <c r="W89" s="698" t="s">
        <v>493</v>
      </c>
      <c r="X89" s="700">
        <v>0</v>
      </c>
      <c r="Y89" s="700">
        <v>0</v>
      </c>
      <c r="Z89" s="700">
        <v>0</v>
      </c>
      <c r="AA89" s="700">
        <v>0</v>
      </c>
      <c r="AB89" s="700">
        <v>0</v>
      </c>
      <c r="AC89" s="700">
        <v>0</v>
      </c>
      <c r="AD89" s="700">
        <v>0</v>
      </c>
      <c r="AE89" s="700">
        <v>0</v>
      </c>
      <c r="AF89" s="700">
        <v>0</v>
      </c>
      <c r="AG89" s="700">
        <v>0</v>
      </c>
      <c r="AH89" s="700">
        <v>0</v>
      </c>
      <c r="AI89" s="700">
        <v>0</v>
      </c>
      <c r="AJ89" s="700">
        <v>0</v>
      </c>
      <c r="AK89" s="700">
        <v>0</v>
      </c>
      <c r="AL89" s="700">
        <v>0</v>
      </c>
      <c r="AM89" s="700">
        <v>0</v>
      </c>
      <c r="AN89" s="700">
        <v>0</v>
      </c>
      <c r="AO89" s="700">
        <v>0</v>
      </c>
      <c r="AP89" s="700">
        <v>0</v>
      </c>
      <c r="AQ89" s="700">
        <v>0</v>
      </c>
      <c r="AR89" s="700">
        <v>0</v>
      </c>
      <c r="AS89" s="700">
        <v>0</v>
      </c>
      <c r="AT89" s="700">
        <v>0</v>
      </c>
      <c r="AU89" s="700">
        <v>0</v>
      </c>
      <c r="AV89" s="700">
        <v>0</v>
      </c>
      <c r="AW89" s="700">
        <v>0</v>
      </c>
      <c r="AX89" s="700">
        <v>0</v>
      </c>
      <c r="AY89" s="700">
        <v>0</v>
      </c>
      <c r="AZ89" s="700">
        <v>0</v>
      </c>
      <c r="BA89" s="700">
        <v>0</v>
      </c>
      <c r="BB89" s="700">
        <v>0</v>
      </c>
      <c r="BC89" s="700">
        <v>0</v>
      </c>
      <c r="BD89" s="700">
        <v>0</v>
      </c>
      <c r="BE89" s="700">
        <v>0</v>
      </c>
      <c r="BF89" s="700">
        <v>0</v>
      </c>
      <c r="BG89" s="700">
        <v>0</v>
      </c>
      <c r="BH89" s="700">
        <v>0</v>
      </c>
      <c r="BI89" s="700">
        <v>0</v>
      </c>
      <c r="BJ89" s="700">
        <v>0</v>
      </c>
      <c r="BK89" s="700">
        <v>0</v>
      </c>
      <c r="BL89" s="700">
        <v>0</v>
      </c>
      <c r="BM89" s="700">
        <v>0</v>
      </c>
      <c r="BN89" s="700">
        <v>0</v>
      </c>
      <c r="BO89" s="700">
        <v>0</v>
      </c>
      <c r="BP89" s="700">
        <v>0</v>
      </c>
      <c r="BQ89" s="700">
        <v>0</v>
      </c>
      <c r="BR89" s="700">
        <v>0</v>
      </c>
      <c r="BS89" s="700">
        <v>0</v>
      </c>
      <c r="BT89" s="700">
        <v>0</v>
      </c>
      <c r="BU89" s="700">
        <v>0</v>
      </c>
      <c r="BV89" s="700">
        <v>0</v>
      </c>
      <c r="BW89" s="700">
        <v>0</v>
      </c>
      <c r="BX89" s="700">
        <v>0</v>
      </c>
      <c r="BY89" s="700">
        <v>0</v>
      </c>
      <c r="BZ89" s="700">
        <v>0</v>
      </c>
      <c r="CA89" s="700">
        <v>0</v>
      </c>
      <c r="CB89" s="700">
        <v>0</v>
      </c>
      <c r="CC89" s="700">
        <v>0</v>
      </c>
      <c r="CD89" s="700">
        <v>0</v>
      </c>
      <c r="CE89" s="700">
        <v>0</v>
      </c>
      <c r="CF89" s="700">
        <v>0</v>
      </c>
      <c r="CG89" s="700">
        <v>0</v>
      </c>
      <c r="CH89" s="700">
        <v>0</v>
      </c>
      <c r="CI89" s="700">
        <v>0</v>
      </c>
      <c r="CJ89" s="700">
        <v>0</v>
      </c>
      <c r="CK89" s="700">
        <v>0</v>
      </c>
      <c r="CL89" s="700">
        <v>0</v>
      </c>
      <c r="CM89" s="700">
        <v>0</v>
      </c>
      <c r="CN89" s="700">
        <v>0</v>
      </c>
      <c r="CO89" s="700">
        <v>0</v>
      </c>
      <c r="CP89" s="700">
        <v>0</v>
      </c>
      <c r="CQ89" s="700">
        <v>0</v>
      </c>
      <c r="CR89" s="700">
        <v>0</v>
      </c>
      <c r="CS89" s="700">
        <v>0</v>
      </c>
      <c r="CT89" s="700">
        <v>0</v>
      </c>
      <c r="CU89" s="700">
        <v>0</v>
      </c>
      <c r="CV89" s="700">
        <v>0</v>
      </c>
      <c r="CW89" s="700">
        <v>0</v>
      </c>
      <c r="CX89" s="700">
        <v>0</v>
      </c>
      <c r="CY89" s="700">
        <v>0</v>
      </c>
      <c r="CZ89" s="953">
        <v>0</v>
      </c>
      <c r="DA89" s="954">
        <v>0</v>
      </c>
      <c r="DB89" s="954">
        <v>0</v>
      </c>
      <c r="DC89" s="954">
        <v>0</v>
      </c>
      <c r="DD89" s="954">
        <v>0</v>
      </c>
      <c r="DE89" s="954">
        <v>0</v>
      </c>
      <c r="DF89" s="954">
        <v>0</v>
      </c>
      <c r="DG89" s="954">
        <v>0</v>
      </c>
      <c r="DH89" s="954">
        <v>0</v>
      </c>
      <c r="DI89" s="954">
        <v>0</v>
      </c>
      <c r="DJ89" s="954">
        <v>0</v>
      </c>
      <c r="DK89" s="954">
        <v>0</v>
      </c>
      <c r="DL89" s="954">
        <v>0</v>
      </c>
      <c r="DM89" s="954">
        <v>0</v>
      </c>
      <c r="DN89" s="954">
        <v>0</v>
      </c>
      <c r="DO89" s="954">
        <v>0</v>
      </c>
      <c r="DP89" s="954">
        <v>0</v>
      </c>
      <c r="DQ89" s="954">
        <v>0</v>
      </c>
      <c r="DR89" s="954">
        <v>0</v>
      </c>
      <c r="DS89" s="954">
        <v>0</v>
      </c>
      <c r="DT89" s="954">
        <v>0</v>
      </c>
      <c r="DU89" s="954">
        <v>0</v>
      </c>
      <c r="DV89" s="954">
        <v>0</v>
      </c>
      <c r="DW89" s="955">
        <v>0</v>
      </c>
      <c r="DX89" s="934"/>
    </row>
    <row r="90" spans="2:128" x14ac:dyDescent="0.2">
      <c r="B90" s="960"/>
      <c r="C90" s="743"/>
      <c r="D90" s="961"/>
      <c r="E90" s="962"/>
      <c r="F90" s="961"/>
      <c r="G90" s="961"/>
      <c r="H90" s="961"/>
      <c r="I90" s="961"/>
      <c r="J90" s="961"/>
      <c r="K90" s="961"/>
      <c r="L90" s="961"/>
      <c r="M90" s="961"/>
      <c r="N90" s="961"/>
      <c r="O90" s="961"/>
      <c r="P90" s="961"/>
      <c r="Q90" s="961"/>
      <c r="R90" s="745"/>
      <c r="S90" s="961"/>
      <c r="T90" s="961"/>
      <c r="U90" s="699" t="s">
        <v>721</v>
      </c>
      <c r="V90" s="697" t="s">
        <v>123</v>
      </c>
      <c r="W90" s="698" t="s">
        <v>493</v>
      </c>
      <c r="X90" s="689">
        <f>'[2]Financing cost'!B89</f>
        <v>35.025380249994427</v>
      </c>
      <c r="Y90" s="689">
        <f>'[2]Financing cost'!C89</f>
        <v>293.25974317547229</v>
      </c>
      <c r="Z90" s="689">
        <f>'[2]Financing cost'!D89</f>
        <v>293.25974317547229</v>
      </c>
      <c r="AA90" s="689">
        <f>'[2]Financing cost'!E89</f>
        <v>293.25974317547229</v>
      </c>
      <c r="AB90" s="689">
        <f>'[2]Financing cost'!F89</f>
        <v>293.25974317547229</v>
      </c>
      <c r="AC90" s="689">
        <f>'[2]Financing cost'!G89</f>
        <v>293.25974317547229</v>
      </c>
      <c r="AD90" s="689">
        <f>'[2]Financing cost'!H89</f>
        <v>293.25974317547229</v>
      </c>
      <c r="AE90" s="689">
        <f>'[2]Financing cost'!I89</f>
        <v>293.25974317547229</v>
      </c>
      <c r="AF90" s="689">
        <f>'[2]Financing cost'!J89</f>
        <v>293.25974317547229</v>
      </c>
      <c r="AG90" s="689">
        <f>'[2]Financing cost'!K89</f>
        <v>293.25974317547229</v>
      </c>
      <c r="AH90" s="689">
        <f>'[2]Financing cost'!L89</f>
        <v>293.25974317547229</v>
      </c>
      <c r="AI90" s="689">
        <f>'[2]Financing cost'!M89</f>
        <v>293.25974317547229</v>
      </c>
      <c r="AJ90" s="689">
        <f>'[2]Financing cost'!N89</f>
        <v>293.25974317547229</v>
      </c>
      <c r="AK90" s="689">
        <f>'[2]Financing cost'!O89</f>
        <v>293.25974317547229</v>
      </c>
      <c r="AL90" s="689">
        <f>'[2]Financing cost'!P89</f>
        <v>293.25974317547229</v>
      </c>
      <c r="AM90" s="689">
        <f>'[2]Financing cost'!Q89</f>
        <v>293.25974317547229</v>
      </c>
      <c r="AN90" s="689">
        <f>'[2]Financing cost'!R89</f>
        <v>293.25974317547229</v>
      </c>
      <c r="AO90" s="689">
        <f>'[2]Financing cost'!S89</f>
        <v>293.25974317547229</v>
      </c>
      <c r="AP90" s="689">
        <f>'[2]Financing cost'!T89</f>
        <v>293.25974317547229</v>
      </c>
      <c r="AQ90" s="689">
        <f>'[2]Financing cost'!U89</f>
        <v>293.25974317547229</v>
      </c>
      <c r="AR90" s="689">
        <f>'[2]Financing cost'!V89</f>
        <v>293.25974317547229</v>
      </c>
      <c r="AS90" s="689">
        <f>'[2]Financing cost'!W89</f>
        <v>293.25974317547229</v>
      </c>
      <c r="AT90" s="689">
        <f>'[2]Financing cost'!X89</f>
        <v>293.25974317547229</v>
      </c>
      <c r="AU90" s="689">
        <f>'[2]Financing cost'!Y89</f>
        <v>293.25974317547229</v>
      </c>
      <c r="AV90" s="689">
        <f>'[2]Financing cost'!Z89</f>
        <v>293.25974317547229</v>
      </c>
      <c r="AW90" s="689">
        <f>'[2]Financing cost'!AA89</f>
        <v>293.25974317547229</v>
      </c>
      <c r="AX90" s="689">
        <f>'[2]Financing cost'!AB89</f>
        <v>293.25974317547229</v>
      </c>
      <c r="AY90" s="689">
        <f>'[2]Financing cost'!AC89</f>
        <v>293.25974317547229</v>
      </c>
      <c r="AZ90" s="689">
        <f>'[2]Financing cost'!AD89</f>
        <v>293.25974317547229</v>
      </c>
      <c r="BA90" s="689">
        <f>'[2]Financing cost'!AE89</f>
        <v>293.25974317547229</v>
      </c>
      <c r="BB90" s="689">
        <f>'[2]Financing cost'!AF89</f>
        <v>293.25974317547229</v>
      </c>
      <c r="BC90" s="689">
        <f>'[2]Financing cost'!AG89</f>
        <v>293.25974317547229</v>
      </c>
      <c r="BD90" s="689">
        <f>'[2]Financing cost'!AH89</f>
        <v>293.25974317547229</v>
      </c>
      <c r="BE90" s="689">
        <f>'[2]Financing cost'!AI89</f>
        <v>293.25974317547229</v>
      </c>
      <c r="BF90" s="689">
        <f>'[2]Financing cost'!AJ89</f>
        <v>293.25974317547229</v>
      </c>
      <c r="BG90" s="689">
        <f>'[2]Financing cost'!AK89</f>
        <v>293.25974317547229</v>
      </c>
      <c r="BH90" s="689">
        <f>'[2]Financing cost'!AL89</f>
        <v>293.25974317547229</v>
      </c>
      <c r="BI90" s="689">
        <f>'[2]Financing cost'!AM89</f>
        <v>293.25974317547229</v>
      </c>
      <c r="BJ90" s="689">
        <f>'[2]Financing cost'!AN89</f>
        <v>293.25974317547229</v>
      </c>
      <c r="BK90" s="689">
        <f>'[2]Financing cost'!AO89</f>
        <v>293.25974317547229</v>
      </c>
      <c r="BL90" s="689">
        <f>'[2]Financing cost'!AP89</f>
        <v>293.25974317547229</v>
      </c>
      <c r="BM90" s="689">
        <f>'[2]Financing cost'!AQ89</f>
        <v>293.25974317547229</v>
      </c>
      <c r="BN90" s="689">
        <f>'[2]Financing cost'!AR89</f>
        <v>293.25974317547229</v>
      </c>
      <c r="BO90" s="689">
        <f>'[2]Financing cost'!AS89</f>
        <v>293.25974317547229</v>
      </c>
      <c r="BP90" s="689">
        <f>'[2]Financing cost'!AT89</f>
        <v>293.25974317547229</v>
      </c>
      <c r="BQ90" s="689">
        <f>'[2]Financing cost'!AU89</f>
        <v>293.25974317547229</v>
      </c>
      <c r="BR90" s="689">
        <f>'[2]Financing cost'!AV89</f>
        <v>293.25974317547229</v>
      </c>
      <c r="BS90" s="689">
        <f>'[2]Financing cost'!AW89</f>
        <v>293.25974317547229</v>
      </c>
      <c r="BT90" s="689">
        <f>'[2]Financing cost'!AX89</f>
        <v>293.25974317547229</v>
      </c>
      <c r="BU90" s="689">
        <f>'[2]Financing cost'!AY89</f>
        <v>293.25974317547229</v>
      </c>
      <c r="BV90" s="689">
        <f>'[2]Financing cost'!AZ89</f>
        <v>293.25974317547229</v>
      </c>
      <c r="BW90" s="689">
        <f>'[2]Financing cost'!BA89</f>
        <v>293.25974317547229</v>
      </c>
      <c r="BX90" s="689">
        <f>'[2]Financing cost'!BB89</f>
        <v>293.25974317547229</v>
      </c>
      <c r="BY90" s="689">
        <f>'[2]Financing cost'!BC89</f>
        <v>293.25974317547229</v>
      </c>
      <c r="BZ90" s="689">
        <f>'[2]Financing cost'!BD89</f>
        <v>293.25974317547229</v>
      </c>
      <c r="CA90" s="689">
        <f>'[2]Financing cost'!BE89</f>
        <v>293.25974317547229</v>
      </c>
      <c r="CB90" s="689">
        <f>'[2]Financing cost'!BF89</f>
        <v>293.25974317547229</v>
      </c>
      <c r="CC90" s="689">
        <f>'[2]Financing cost'!BG89</f>
        <v>293.25974317547229</v>
      </c>
      <c r="CD90" s="689">
        <f>'[2]Financing cost'!BH89</f>
        <v>293.25974317547229</v>
      </c>
      <c r="CE90" s="689">
        <f>'[2]Financing cost'!BI89</f>
        <v>293.25974317547229</v>
      </c>
      <c r="CF90" s="689">
        <f>'[2]Financing cost'!BJ89</f>
        <v>293.25974317547229</v>
      </c>
      <c r="CG90" s="689">
        <f>'[2]Financing cost'!BK89</f>
        <v>293.25974317547229</v>
      </c>
      <c r="CH90" s="689">
        <f>'[2]Financing cost'!BL89</f>
        <v>293.25974317547229</v>
      </c>
      <c r="CI90" s="689">
        <f>'[2]Financing cost'!BM89</f>
        <v>293.25974317547229</v>
      </c>
      <c r="CJ90" s="689">
        <f>'[2]Financing cost'!BN89</f>
        <v>293.25974317547229</v>
      </c>
      <c r="CK90" s="689">
        <f>'[2]Financing cost'!BO89</f>
        <v>293.25974317547229</v>
      </c>
      <c r="CL90" s="689">
        <f>'[2]Financing cost'!BP89</f>
        <v>293.25974317547229</v>
      </c>
      <c r="CM90" s="689">
        <f>'[2]Financing cost'!BQ89</f>
        <v>293.25974317547229</v>
      </c>
      <c r="CN90" s="689">
        <f>'[2]Financing cost'!BR89</f>
        <v>293.25974317547229</v>
      </c>
      <c r="CO90" s="689">
        <f>'[2]Financing cost'!BS89</f>
        <v>293.25974317547229</v>
      </c>
      <c r="CP90" s="689">
        <f>'[2]Financing cost'!BT89</f>
        <v>293.25974317547229</v>
      </c>
      <c r="CQ90" s="689">
        <f>'[2]Financing cost'!BU89</f>
        <v>293.25974317547229</v>
      </c>
      <c r="CR90" s="689">
        <f>'[2]Financing cost'!BV89</f>
        <v>293.25974317547229</v>
      </c>
      <c r="CS90" s="689">
        <f>'[2]Financing cost'!BW89</f>
        <v>293.25974317547229</v>
      </c>
      <c r="CT90" s="689">
        <f>'[2]Financing cost'!BX89</f>
        <v>293.25974317547229</v>
      </c>
      <c r="CU90" s="689">
        <f>'[2]Financing cost'!BY89</f>
        <v>293.25974317547229</v>
      </c>
      <c r="CV90" s="689">
        <f>'[2]Financing cost'!BZ89</f>
        <v>293.25974317547229</v>
      </c>
      <c r="CW90" s="689">
        <f>'[2]Financing cost'!CA89</f>
        <v>293.25974317547229</v>
      </c>
      <c r="CX90" s="689">
        <f>'[2]Financing cost'!CB89</f>
        <v>293.25974317547229</v>
      </c>
      <c r="CY90" s="689">
        <f>'[2]Financing cost'!CC89</f>
        <v>293.25974317547229</v>
      </c>
      <c r="CZ90" s="953"/>
      <c r="DA90" s="954"/>
      <c r="DB90" s="954"/>
      <c r="DC90" s="954"/>
      <c r="DD90" s="954"/>
      <c r="DE90" s="954"/>
      <c r="DF90" s="954"/>
      <c r="DG90" s="954"/>
      <c r="DH90" s="954"/>
      <c r="DI90" s="954"/>
      <c r="DJ90" s="954"/>
      <c r="DK90" s="954"/>
      <c r="DL90" s="954"/>
      <c r="DM90" s="954"/>
      <c r="DN90" s="954"/>
      <c r="DO90" s="954"/>
      <c r="DP90" s="954"/>
      <c r="DQ90" s="954"/>
      <c r="DR90" s="954"/>
      <c r="DS90" s="954"/>
      <c r="DT90" s="954"/>
      <c r="DU90" s="954"/>
      <c r="DV90" s="954"/>
      <c r="DW90" s="955"/>
      <c r="DX90" s="934"/>
    </row>
    <row r="91" spans="2:128" x14ac:dyDescent="0.2">
      <c r="B91" s="960"/>
      <c r="C91" s="963"/>
      <c r="D91" s="885"/>
      <c r="E91" s="920"/>
      <c r="F91" s="885"/>
      <c r="G91" s="885"/>
      <c r="H91" s="885"/>
      <c r="I91" s="885"/>
      <c r="J91" s="885"/>
      <c r="K91" s="885"/>
      <c r="L91" s="885"/>
      <c r="M91" s="885"/>
      <c r="N91" s="885"/>
      <c r="O91" s="885"/>
      <c r="P91" s="885"/>
      <c r="Q91" s="885"/>
      <c r="R91" s="964"/>
      <c r="S91" s="885"/>
      <c r="T91" s="885"/>
      <c r="U91" s="699" t="s">
        <v>495</v>
      </c>
      <c r="V91" s="697" t="s">
        <v>123</v>
      </c>
      <c r="W91" s="701" t="s">
        <v>493</v>
      </c>
      <c r="X91" s="689">
        <v>0</v>
      </c>
      <c r="Y91" s="700">
        <v>0</v>
      </c>
      <c r="Z91" s="700">
        <v>0</v>
      </c>
      <c r="AA91" s="700">
        <v>0</v>
      </c>
      <c r="AB91" s="700">
        <v>0</v>
      </c>
      <c r="AC91" s="700">
        <v>0</v>
      </c>
      <c r="AD91" s="700">
        <v>0</v>
      </c>
      <c r="AE91" s="700">
        <v>0</v>
      </c>
      <c r="AF91" s="700">
        <v>0</v>
      </c>
      <c r="AG91" s="700">
        <v>0</v>
      </c>
      <c r="AH91" s="700">
        <v>0</v>
      </c>
      <c r="AI91" s="700">
        <v>0</v>
      </c>
      <c r="AJ91" s="700">
        <v>0</v>
      </c>
      <c r="AK91" s="700">
        <v>0</v>
      </c>
      <c r="AL91" s="700">
        <v>0</v>
      </c>
      <c r="AM91" s="700">
        <v>0</v>
      </c>
      <c r="AN91" s="700">
        <v>0</v>
      </c>
      <c r="AO91" s="700">
        <v>0</v>
      </c>
      <c r="AP91" s="700">
        <v>0</v>
      </c>
      <c r="AQ91" s="700">
        <v>0</v>
      </c>
      <c r="AR91" s="700">
        <v>0</v>
      </c>
      <c r="AS91" s="700">
        <v>0</v>
      </c>
      <c r="AT91" s="700">
        <v>0</v>
      </c>
      <c r="AU91" s="700">
        <v>0</v>
      </c>
      <c r="AV91" s="700">
        <v>0</v>
      </c>
      <c r="AW91" s="700">
        <v>0</v>
      </c>
      <c r="AX91" s="700">
        <v>0</v>
      </c>
      <c r="AY91" s="700">
        <v>0</v>
      </c>
      <c r="AZ91" s="700">
        <v>0</v>
      </c>
      <c r="BA91" s="700">
        <v>0</v>
      </c>
      <c r="BB91" s="700">
        <v>0</v>
      </c>
      <c r="BC91" s="700">
        <v>0</v>
      </c>
      <c r="BD91" s="700">
        <v>0</v>
      </c>
      <c r="BE91" s="700">
        <v>0</v>
      </c>
      <c r="BF91" s="700">
        <v>0</v>
      </c>
      <c r="BG91" s="700">
        <v>0</v>
      </c>
      <c r="BH91" s="700">
        <v>0</v>
      </c>
      <c r="BI91" s="700">
        <v>0</v>
      </c>
      <c r="BJ91" s="700">
        <v>0</v>
      </c>
      <c r="BK91" s="700">
        <v>0</v>
      </c>
      <c r="BL91" s="700">
        <v>0</v>
      </c>
      <c r="BM91" s="700">
        <v>0</v>
      </c>
      <c r="BN91" s="700">
        <v>0</v>
      </c>
      <c r="BO91" s="700">
        <v>0</v>
      </c>
      <c r="BP91" s="700">
        <v>0</v>
      </c>
      <c r="BQ91" s="700">
        <v>0</v>
      </c>
      <c r="BR91" s="700">
        <v>0</v>
      </c>
      <c r="BS91" s="700">
        <v>0</v>
      </c>
      <c r="BT91" s="700">
        <v>0</v>
      </c>
      <c r="BU91" s="700">
        <v>0</v>
      </c>
      <c r="BV91" s="700">
        <v>0</v>
      </c>
      <c r="BW91" s="700">
        <v>0</v>
      </c>
      <c r="BX91" s="700">
        <v>0</v>
      </c>
      <c r="BY91" s="700">
        <v>0</v>
      </c>
      <c r="BZ91" s="700">
        <v>0</v>
      </c>
      <c r="CA91" s="700">
        <v>0</v>
      </c>
      <c r="CB91" s="700">
        <v>0</v>
      </c>
      <c r="CC91" s="700">
        <v>0</v>
      </c>
      <c r="CD91" s="700">
        <v>0</v>
      </c>
      <c r="CE91" s="700">
        <v>0</v>
      </c>
      <c r="CF91" s="700">
        <v>0</v>
      </c>
      <c r="CG91" s="700">
        <v>0</v>
      </c>
      <c r="CH91" s="700">
        <v>0</v>
      </c>
      <c r="CI91" s="700">
        <v>0</v>
      </c>
      <c r="CJ91" s="700">
        <v>0</v>
      </c>
      <c r="CK91" s="700">
        <v>0</v>
      </c>
      <c r="CL91" s="700">
        <v>0</v>
      </c>
      <c r="CM91" s="700">
        <v>0</v>
      </c>
      <c r="CN91" s="700">
        <v>0</v>
      </c>
      <c r="CO91" s="700">
        <v>0</v>
      </c>
      <c r="CP91" s="700">
        <v>0</v>
      </c>
      <c r="CQ91" s="700">
        <v>0</v>
      </c>
      <c r="CR91" s="700">
        <v>0</v>
      </c>
      <c r="CS91" s="700">
        <v>0</v>
      </c>
      <c r="CT91" s="700">
        <v>0</v>
      </c>
      <c r="CU91" s="700">
        <v>0</v>
      </c>
      <c r="CV91" s="700">
        <v>0</v>
      </c>
      <c r="CW91" s="700">
        <v>0</v>
      </c>
      <c r="CX91" s="700">
        <v>0</v>
      </c>
      <c r="CY91" s="700">
        <v>0</v>
      </c>
      <c r="CZ91" s="953">
        <v>0</v>
      </c>
      <c r="DA91" s="954">
        <v>0</v>
      </c>
      <c r="DB91" s="954">
        <v>0</v>
      </c>
      <c r="DC91" s="954">
        <v>0</v>
      </c>
      <c r="DD91" s="954">
        <v>0</v>
      </c>
      <c r="DE91" s="954">
        <v>0</v>
      </c>
      <c r="DF91" s="954">
        <v>0</v>
      </c>
      <c r="DG91" s="954">
        <v>0</v>
      </c>
      <c r="DH91" s="954">
        <v>0</v>
      </c>
      <c r="DI91" s="954">
        <v>0</v>
      </c>
      <c r="DJ91" s="954">
        <v>0</v>
      </c>
      <c r="DK91" s="954">
        <v>0</v>
      </c>
      <c r="DL91" s="954">
        <v>0</v>
      </c>
      <c r="DM91" s="954">
        <v>0</v>
      </c>
      <c r="DN91" s="954">
        <v>0</v>
      </c>
      <c r="DO91" s="954">
        <v>0</v>
      </c>
      <c r="DP91" s="954">
        <v>0</v>
      </c>
      <c r="DQ91" s="954">
        <v>0</v>
      </c>
      <c r="DR91" s="954">
        <v>0</v>
      </c>
      <c r="DS91" s="954">
        <v>0</v>
      </c>
      <c r="DT91" s="954">
        <v>0</v>
      </c>
      <c r="DU91" s="954">
        <v>0</v>
      </c>
      <c r="DV91" s="954">
        <v>0</v>
      </c>
      <c r="DW91" s="955">
        <v>0</v>
      </c>
      <c r="DX91" s="934"/>
    </row>
    <row r="92" spans="2:128" x14ac:dyDescent="0.2">
      <c r="B92" s="965"/>
      <c r="C92" s="966"/>
      <c r="D92" s="885"/>
      <c r="E92" s="920"/>
      <c r="F92" s="885"/>
      <c r="G92" s="885"/>
      <c r="H92" s="885"/>
      <c r="I92" s="885"/>
      <c r="J92" s="885"/>
      <c r="K92" s="885"/>
      <c r="L92" s="885"/>
      <c r="M92" s="885"/>
      <c r="N92" s="885"/>
      <c r="O92" s="885"/>
      <c r="P92" s="885"/>
      <c r="Q92" s="885"/>
      <c r="R92" s="964"/>
      <c r="S92" s="885"/>
      <c r="T92" s="885"/>
      <c r="U92" s="699" t="s">
        <v>496</v>
      </c>
      <c r="V92" s="697" t="s">
        <v>123</v>
      </c>
      <c r="W92" s="701" t="s">
        <v>493</v>
      </c>
      <c r="X92" s="700">
        <v>0</v>
      </c>
      <c r="Y92" s="700">
        <v>0</v>
      </c>
      <c r="Z92" s="700">
        <f>[2]Costs!H244+[2]Costs!H240+[2]Costs!H236</f>
        <v>165.4</v>
      </c>
      <c r="AA92" s="700">
        <v>212.5</v>
      </c>
      <c r="AB92" s="700">
        <v>212.5</v>
      </c>
      <c r="AC92" s="700">
        <v>212.5</v>
      </c>
      <c r="AD92" s="700">
        <v>212.5</v>
      </c>
      <c r="AE92" s="700">
        <v>212.5</v>
      </c>
      <c r="AF92" s="700">
        <v>212.5</v>
      </c>
      <c r="AG92" s="700">
        <v>212.5</v>
      </c>
      <c r="AH92" s="700">
        <v>212.5</v>
      </c>
      <c r="AI92" s="700">
        <v>212.5</v>
      </c>
      <c r="AJ92" s="700">
        <v>212.5</v>
      </c>
      <c r="AK92" s="700">
        <v>212.5</v>
      </c>
      <c r="AL92" s="700">
        <v>212.5</v>
      </c>
      <c r="AM92" s="700">
        <v>212.5</v>
      </c>
      <c r="AN92" s="700">
        <v>212.5</v>
      </c>
      <c r="AO92" s="700">
        <v>212.5</v>
      </c>
      <c r="AP92" s="700">
        <v>212.5</v>
      </c>
      <c r="AQ92" s="700">
        <v>212.5</v>
      </c>
      <c r="AR92" s="700">
        <v>212.5</v>
      </c>
      <c r="AS92" s="700">
        <v>212.5</v>
      </c>
      <c r="AT92" s="700">
        <v>212.5</v>
      </c>
      <c r="AU92" s="700">
        <v>212.5</v>
      </c>
      <c r="AV92" s="700">
        <v>212.5</v>
      </c>
      <c r="AW92" s="700">
        <v>212.5</v>
      </c>
      <c r="AX92" s="700">
        <v>212.5</v>
      </c>
      <c r="AY92" s="700">
        <v>212.5</v>
      </c>
      <c r="AZ92" s="700">
        <v>212.5</v>
      </c>
      <c r="BA92" s="700">
        <v>212.5</v>
      </c>
      <c r="BB92" s="700">
        <v>212.5</v>
      </c>
      <c r="BC92" s="700">
        <v>212.5</v>
      </c>
      <c r="BD92" s="700">
        <v>212.5</v>
      </c>
      <c r="BE92" s="700">
        <v>212.5</v>
      </c>
      <c r="BF92" s="700">
        <v>212.5</v>
      </c>
      <c r="BG92" s="700">
        <v>212.5</v>
      </c>
      <c r="BH92" s="700">
        <v>212.5</v>
      </c>
      <c r="BI92" s="700">
        <v>212.5</v>
      </c>
      <c r="BJ92" s="700">
        <v>212.5</v>
      </c>
      <c r="BK92" s="700">
        <v>212.5</v>
      </c>
      <c r="BL92" s="700">
        <v>212.5</v>
      </c>
      <c r="BM92" s="700">
        <v>212.5</v>
      </c>
      <c r="BN92" s="700">
        <v>212.5</v>
      </c>
      <c r="BO92" s="700">
        <v>212.5</v>
      </c>
      <c r="BP92" s="700">
        <v>212.5</v>
      </c>
      <c r="BQ92" s="700">
        <v>212.5</v>
      </c>
      <c r="BR92" s="700">
        <v>212.5</v>
      </c>
      <c r="BS92" s="700">
        <v>212.5</v>
      </c>
      <c r="BT92" s="700">
        <v>212.5</v>
      </c>
      <c r="BU92" s="700">
        <v>212.5</v>
      </c>
      <c r="BV92" s="700">
        <v>212.5</v>
      </c>
      <c r="BW92" s="700">
        <v>212.5</v>
      </c>
      <c r="BX92" s="700">
        <v>212.5</v>
      </c>
      <c r="BY92" s="700">
        <v>212.5</v>
      </c>
      <c r="BZ92" s="700">
        <v>212.5</v>
      </c>
      <c r="CA92" s="700">
        <v>212.5</v>
      </c>
      <c r="CB92" s="700">
        <v>212.5</v>
      </c>
      <c r="CC92" s="700">
        <v>212.5</v>
      </c>
      <c r="CD92" s="700">
        <v>212.5</v>
      </c>
      <c r="CE92" s="700">
        <v>212.5</v>
      </c>
      <c r="CF92" s="700">
        <v>212.5</v>
      </c>
      <c r="CG92" s="700">
        <v>212.5</v>
      </c>
      <c r="CH92" s="700">
        <v>212.5</v>
      </c>
      <c r="CI92" s="700">
        <v>212.5</v>
      </c>
      <c r="CJ92" s="700">
        <v>212.5</v>
      </c>
      <c r="CK92" s="700">
        <v>212.5</v>
      </c>
      <c r="CL92" s="700">
        <v>212.5</v>
      </c>
      <c r="CM92" s="700">
        <v>212.5</v>
      </c>
      <c r="CN92" s="700">
        <v>212.5</v>
      </c>
      <c r="CO92" s="700">
        <v>212.5</v>
      </c>
      <c r="CP92" s="700">
        <v>212.5</v>
      </c>
      <c r="CQ92" s="700">
        <v>212.5</v>
      </c>
      <c r="CR92" s="700">
        <v>212.5</v>
      </c>
      <c r="CS92" s="700">
        <v>212.5</v>
      </c>
      <c r="CT92" s="700">
        <v>212.5</v>
      </c>
      <c r="CU92" s="700">
        <v>212.5</v>
      </c>
      <c r="CV92" s="700">
        <v>212.5</v>
      </c>
      <c r="CW92" s="700">
        <v>212.5</v>
      </c>
      <c r="CX92" s="700">
        <v>212.5</v>
      </c>
      <c r="CY92" s="700">
        <v>212.5</v>
      </c>
      <c r="CZ92" s="953">
        <v>0</v>
      </c>
      <c r="DA92" s="954">
        <v>0</v>
      </c>
      <c r="DB92" s="954">
        <v>0</v>
      </c>
      <c r="DC92" s="954">
        <v>0</v>
      </c>
      <c r="DD92" s="954">
        <v>0</v>
      </c>
      <c r="DE92" s="954">
        <v>0</v>
      </c>
      <c r="DF92" s="954">
        <v>0</v>
      </c>
      <c r="DG92" s="954">
        <v>0</v>
      </c>
      <c r="DH92" s="954">
        <v>0</v>
      </c>
      <c r="DI92" s="954">
        <v>0</v>
      </c>
      <c r="DJ92" s="954">
        <v>0</v>
      </c>
      <c r="DK92" s="954">
        <v>0</v>
      </c>
      <c r="DL92" s="954">
        <v>0</v>
      </c>
      <c r="DM92" s="954">
        <v>0</v>
      </c>
      <c r="DN92" s="954">
        <v>0</v>
      </c>
      <c r="DO92" s="954">
        <v>0</v>
      </c>
      <c r="DP92" s="954">
        <v>0</v>
      </c>
      <c r="DQ92" s="954">
        <v>0</v>
      </c>
      <c r="DR92" s="954">
        <v>0</v>
      </c>
      <c r="DS92" s="954">
        <v>0</v>
      </c>
      <c r="DT92" s="954">
        <v>0</v>
      </c>
      <c r="DU92" s="954">
        <v>0</v>
      </c>
      <c r="DV92" s="954">
        <v>0</v>
      </c>
      <c r="DW92" s="955">
        <v>0</v>
      </c>
      <c r="DX92" s="934"/>
    </row>
    <row r="93" spans="2:128" x14ac:dyDescent="0.2">
      <c r="B93" s="965"/>
      <c r="C93" s="966"/>
      <c r="D93" s="885"/>
      <c r="E93" s="920"/>
      <c r="F93" s="885"/>
      <c r="G93" s="885"/>
      <c r="H93" s="885"/>
      <c r="I93" s="885"/>
      <c r="J93" s="885"/>
      <c r="K93" s="885"/>
      <c r="L93" s="885"/>
      <c r="M93" s="885"/>
      <c r="N93" s="885"/>
      <c r="O93" s="885"/>
      <c r="P93" s="885"/>
      <c r="Q93" s="885"/>
      <c r="R93" s="964"/>
      <c r="S93" s="885"/>
      <c r="T93" s="885"/>
      <c r="U93" s="702" t="s">
        <v>497</v>
      </c>
      <c r="V93" s="703" t="s">
        <v>123</v>
      </c>
      <c r="W93" s="701" t="s">
        <v>493</v>
      </c>
      <c r="X93" s="700">
        <v>0</v>
      </c>
      <c r="Y93" s="700">
        <v>0</v>
      </c>
      <c r="Z93" s="700">
        <v>0</v>
      </c>
      <c r="AA93" s="700">
        <v>0</v>
      </c>
      <c r="AB93" s="700">
        <v>0</v>
      </c>
      <c r="AC93" s="700">
        <v>0</v>
      </c>
      <c r="AD93" s="700">
        <v>0</v>
      </c>
      <c r="AE93" s="700">
        <v>0</v>
      </c>
      <c r="AF93" s="700">
        <v>0</v>
      </c>
      <c r="AG93" s="700">
        <v>0</v>
      </c>
      <c r="AH93" s="700">
        <v>0</v>
      </c>
      <c r="AI93" s="700">
        <v>0</v>
      </c>
      <c r="AJ93" s="700">
        <v>0</v>
      </c>
      <c r="AK93" s="700">
        <v>0</v>
      </c>
      <c r="AL93" s="700">
        <v>0</v>
      </c>
      <c r="AM93" s="700">
        <v>0</v>
      </c>
      <c r="AN93" s="700">
        <v>0</v>
      </c>
      <c r="AO93" s="700">
        <v>0</v>
      </c>
      <c r="AP93" s="700">
        <v>0</v>
      </c>
      <c r="AQ93" s="700">
        <v>0</v>
      </c>
      <c r="AR93" s="700">
        <v>0</v>
      </c>
      <c r="AS93" s="700">
        <v>0</v>
      </c>
      <c r="AT93" s="700">
        <v>0</v>
      </c>
      <c r="AU93" s="700">
        <v>0</v>
      </c>
      <c r="AV93" s="700">
        <v>0</v>
      </c>
      <c r="AW93" s="700">
        <v>0</v>
      </c>
      <c r="AX93" s="700">
        <v>0</v>
      </c>
      <c r="AY93" s="700">
        <v>0</v>
      </c>
      <c r="AZ93" s="700">
        <v>0</v>
      </c>
      <c r="BA93" s="700">
        <v>0</v>
      </c>
      <c r="BB93" s="700">
        <v>0</v>
      </c>
      <c r="BC93" s="700">
        <v>0</v>
      </c>
      <c r="BD93" s="700">
        <v>0</v>
      </c>
      <c r="BE93" s="700">
        <v>0</v>
      </c>
      <c r="BF93" s="700">
        <v>0</v>
      </c>
      <c r="BG93" s="700">
        <v>0</v>
      </c>
      <c r="BH93" s="700">
        <v>0</v>
      </c>
      <c r="BI93" s="700">
        <v>0</v>
      </c>
      <c r="BJ93" s="700">
        <v>0</v>
      </c>
      <c r="BK93" s="700">
        <v>0</v>
      </c>
      <c r="BL93" s="700">
        <v>0</v>
      </c>
      <c r="BM93" s="700">
        <v>0</v>
      </c>
      <c r="BN93" s="700">
        <v>0</v>
      </c>
      <c r="BO93" s="700">
        <v>0</v>
      </c>
      <c r="BP93" s="700">
        <v>0</v>
      </c>
      <c r="BQ93" s="700">
        <v>0</v>
      </c>
      <c r="BR93" s="700">
        <v>0</v>
      </c>
      <c r="BS93" s="700">
        <v>0</v>
      </c>
      <c r="BT93" s="700">
        <v>0</v>
      </c>
      <c r="BU93" s="700">
        <v>0</v>
      </c>
      <c r="BV93" s="700">
        <v>0</v>
      </c>
      <c r="BW93" s="700">
        <v>0</v>
      </c>
      <c r="BX93" s="700">
        <v>0</v>
      </c>
      <c r="BY93" s="700">
        <v>0</v>
      </c>
      <c r="BZ93" s="700">
        <v>0</v>
      </c>
      <c r="CA93" s="700">
        <v>0</v>
      </c>
      <c r="CB93" s="700">
        <v>0</v>
      </c>
      <c r="CC93" s="700">
        <v>0</v>
      </c>
      <c r="CD93" s="700">
        <v>0</v>
      </c>
      <c r="CE93" s="700">
        <v>0</v>
      </c>
      <c r="CF93" s="700">
        <v>0</v>
      </c>
      <c r="CG93" s="700">
        <v>0</v>
      </c>
      <c r="CH93" s="700">
        <v>0</v>
      </c>
      <c r="CI93" s="700">
        <v>0</v>
      </c>
      <c r="CJ93" s="700">
        <v>0</v>
      </c>
      <c r="CK93" s="700">
        <v>0</v>
      </c>
      <c r="CL93" s="700">
        <v>0</v>
      </c>
      <c r="CM93" s="700">
        <v>0</v>
      </c>
      <c r="CN93" s="700">
        <v>0</v>
      </c>
      <c r="CO93" s="700">
        <v>0</v>
      </c>
      <c r="CP93" s="700">
        <v>0</v>
      </c>
      <c r="CQ93" s="700">
        <v>0</v>
      </c>
      <c r="CR93" s="700">
        <v>0</v>
      </c>
      <c r="CS93" s="700">
        <v>0</v>
      </c>
      <c r="CT93" s="700">
        <v>0</v>
      </c>
      <c r="CU93" s="700">
        <v>0</v>
      </c>
      <c r="CV93" s="700">
        <v>0</v>
      </c>
      <c r="CW93" s="700">
        <v>0</v>
      </c>
      <c r="CX93" s="700">
        <v>0</v>
      </c>
      <c r="CY93" s="700">
        <v>0</v>
      </c>
      <c r="CZ93" s="953">
        <v>0</v>
      </c>
      <c r="DA93" s="954">
        <v>0</v>
      </c>
      <c r="DB93" s="954">
        <v>0</v>
      </c>
      <c r="DC93" s="954">
        <v>0</v>
      </c>
      <c r="DD93" s="954">
        <v>0</v>
      </c>
      <c r="DE93" s="954">
        <v>0</v>
      </c>
      <c r="DF93" s="954">
        <v>0</v>
      </c>
      <c r="DG93" s="954">
        <v>0</v>
      </c>
      <c r="DH93" s="954">
        <v>0</v>
      </c>
      <c r="DI93" s="954">
        <v>0</v>
      </c>
      <c r="DJ93" s="954">
        <v>0</v>
      </c>
      <c r="DK93" s="954">
        <v>0</v>
      </c>
      <c r="DL93" s="954">
        <v>0</v>
      </c>
      <c r="DM93" s="954">
        <v>0</v>
      </c>
      <c r="DN93" s="954">
        <v>0</v>
      </c>
      <c r="DO93" s="954">
        <v>0</v>
      </c>
      <c r="DP93" s="954">
        <v>0</v>
      </c>
      <c r="DQ93" s="954">
        <v>0</v>
      </c>
      <c r="DR93" s="954">
        <v>0</v>
      </c>
      <c r="DS93" s="954">
        <v>0</v>
      </c>
      <c r="DT93" s="954">
        <v>0</v>
      </c>
      <c r="DU93" s="954">
        <v>0</v>
      </c>
      <c r="DV93" s="954">
        <v>0</v>
      </c>
      <c r="DW93" s="955">
        <v>0</v>
      </c>
      <c r="DX93" s="934"/>
    </row>
    <row r="94" spans="2:128" x14ac:dyDescent="0.2">
      <c r="B94" s="965"/>
      <c r="C94" s="966"/>
      <c r="D94" s="885"/>
      <c r="E94" s="920"/>
      <c r="F94" s="885"/>
      <c r="G94" s="885"/>
      <c r="H94" s="885"/>
      <c r="I94" s="885"/>
      <c r="J94" s="885"/>
      <c r="K94" s="885"/>
      <c r="L94" s="885"/>
      <c r="M94" s="885"/>
      <c r="N94" s="885"/>
      <c r="O94" s="885"/>
      <c r="P94" s="885"/>
      <c r="Q94" s="885"/>
      <c r="R94" s="964"/>
      <c r="S94" s="885"/>
      <c r="T94" s="885"/>
      <c r="U94" s="699" t="s">
        <v>498</v>
      </c>
      <c r="V94" s="697" t="s">
        <v>123</v>
      </c>
      <c r="W94" s="701" t="s">
        <v>493</v>
      </c>
      <c r="X94" s="689">
        <f>'[2]Social &amp; Env'!L67</f>
        <v>0</v>
      </c>
      <c r="Y94" s="689">
        <f>'[2]Social &amp; Env'!M67</f>
        <v>6.2329224123837754</v>
      </c>
      <c r="Z94" s="689">
        <f>'[2]Social &amp; Env'!N67</f>
        <v>0</v>
      </c>
      <c r="AA94" s="689">
        <f>'[2]Social &amp; Env'!O67</f>
        <v>0</v>
      </c>
      <c r="AB94" s="689">
        <f>'[2]Social &amp; Env'!P67</f>
        <v>0</v>
      </c>
      <c r="AC94" s="689">
        <f>'[2]Social &amp; Env'!Q67</f>
        <v>0</v>
      </c>
      <c r="AD94" s="689">
        <f>'[2]Social &amp; Env'!R67</f>
        <v>0</v>
      </c>
      <c r="AE94" s="689">
        <f>'[2]Social &amp; Env'!S67</f>
        <v>0</v>
      </c>
      <c r="AF94" s="689">
        <f>'[2]Social &amp; Env'!T67</f>
        <v>0</v>
      </c>
      <c r="AG94" s="689">
        <f>'[2]Social &amp; Env'!U67</f>
        <v>0</v>
      </c>
      <c r="AH94" s="689">
        <f>'[2]Social &amp; Env'!V67</f>
        <v>0</v>
      </c>
      <c r="AI94" s="689">
        <f>'[2]Social &amp; Env'!W67</f>
        <v>0</v>
      </c>
      <c r="AJ94" s="689">
        <f>'[2]Social &amp; Env'!X67</f>
        <v>0</v>
      </c>
      <c r="AK94" s="689">
        <f>'[2]Social &amp; Env'!Y67</f>
        <v>0</v>
      </c>
      <c r="AL94" s="689">
        <f>'[2]Social &amp; Env'!Z67</f>
        <v>0</v>
      </c>
      <c r="AM94" s="689">
        <f>'[2]Social &amp; Env'!AA67</f>
        <v>0</v>
      </c>
      <c r="AN94" s="689">
        <f>'[2]Social &amp; Env'!AB67</f>
        <v>0</v>
      </c>
      <c r="AO94" s="689">
        <f>'[2]Social &amp; Env'!AC67</f>
        <v>0</v>
      </c>
      <c r="AP94" s="689">
        <f>'[2]Social &amp; Env'!AD67</f>
        <v>0</v>
      </c>
      <c r="AQ94" s="689">
        <f>'[2]Social &amp; Env'!AE67</f>
        <v>0</v>
      </c>
      <c r="AR94" s="689">
        <f>'[2]Social &amp; Env'!AF67</f>
        <v>0</v>
      </c>
      <c r="AS94" s="689">
        <f>'[2]Social &amp; Env'!AG67</f>
        <v>0</v>
      </c>
      <c r="AT94" s="689">
        <f>'[2]Social &amp; Env'!AH67</f>
        <v>0</v>
      </c>
      <c r="AU94" s="689">
        <f>'[2]Social &amp; Env'!AI67</f>
        <v>0</v>
      </c>
      <c r="AV94" s="689">
        <f>'[2]Social &amp; Env'!AJ67</f>
        <v>0</v>
      </c>
      <c r="AW94" s="689">
        <f>'[2]Social &amp; Env'!AK67</f>
        <v>0</v>
      </c>
      <c r="AX94" s="689">
        <f>'[2]Social &amp; Env'!AL67</f>
        <v>0</v>
      </c>
      <c r="AY94" s="689">
        <f>'[2]Social &amp; Env'!AM67</f>
        <v>0</v>
      </c>
      <c r="AZ94" s="689">
        <f>'[2]Social &amp; Env'!AN67</f>
        <v>0</v>
      </c>
      <c r="BA94" s="689">
        <f>'[2]Social &amp; Env'!AO67</f>
        <v>0</v>
      </c>
      <c r="BB94" s="689">
        <f>'[2]Social &amp; Env'!AP67</f>
        <v>0</v>
      </c>
      <c r="BC94" s="689">
        <f>'[2]Social &amp; Env'!AQ67</f>
        <v>0</v>
      </c>
      <c r="BD94" s="689">
        <f>'[2]Social &amp; Env'!AR67</f>
        <v>0</v>
      </c>
      <c r="BE94" s="689">
        <f>'[2]Social &amp; Env'!AS67</f>
        <v>0</v>
      </c>
      <c r="BF94" s="689">
        <f>'[2]Social &amp; Env'!AT67</f>
        <v>0</v>
      </c>
      <c r="BG94" s="689">
        <f>'[2]Social &amp; Env'!AU67</f>
        <v>0</v>
      </c>
      <c r="BH94" s="689">
        <f>'[2]Social &amp; Env'!AV67</f>
        <v>0</v>
      </c>
      <c r="BI94" s="689">
        <f>'[2]Social &amp; Env'!AW67</f>
        <v>0</v>
      </c>
      <c r="BJ94" s="689">
        <f>'[2]Social &amp; Env'!AX67</f>
        <v>0</v>
      </c>
      <c r="BK94" s="689">
        <f>'[2]Social &amp; Env'!AY67</f>
        <v>0</v>
      </c>
      <c r="BL94" s="689">
        <f>'[2]Social &amp; Env'!AZ67</f>
        <v>0</v>
      </c>
      <c r="BM94" s="689">
        <f>'[2]Social &amp; Env'!BA67</f>
        <v>0</v>
      </c>
      <c r="BN94" s="689">
        <f>'[2]Social &amp; Env'!BB67</f>
        <v>0</v>
      </c>
      <c r="BO94" s="689">
        <f>'[2]Social &amp; Env'!BC67</f>
        <v>0</v>
      </c>
      <c r="BP94" s="689">
        <f>'[2]Social &amp; Env'!BD67</f>
        <v>0</v>
      </c>
      <c r="BQ94" s="689">
        <f>'[2]Social &amp; Env'!BE67</f>
        <v>0</v>
      </c>
      <c r="BR94" s="689">
        <f>'[2]Social &amp; Env'!BF67</f>
        <v>0</v>
      </c>
      <c r="BS94" s="689">
        <f>'[2]Social &amp; Env'!BG67</f>
        <v>0</v>
      </c>
      <c r="BT94" s="689">
        <f>'[2]Social &amp; Env'!BH67</f>
        <v>0</v>
      </c>
      <c r="BU94" s="689">
        <f>'[2]Social &amp; Env'!BI67</f>
        <v>0</v>
      </c>
      <c r="BV94" s="689">
        <f>'[2]Social &amp; Env'!BJ67</f>
        <v>0</v>
      </c>
      <c r="BW94" s="689">
        <f>'[2]Social &amp; Env'!BK67</f>
        <v>0</v>
      </c>
      <c r="BX94" s="689">
        <f>'[2]Social &amp; Env'!BL67</f>
        <v>0</v>
      </c>
      <c r="BY94" s="689">
        <f>'[2]Social &amp; Env'!BM67</f>
        <v>0</v>
      </c>
      <c r="BZ94" s="689">
        <f>'[2]Social &amp; Env'!BN67</f>
        <v>0</v>
      </c>
      <c r="CA94" s="689">
        <f>'[2]Social &amp; Env'!BO67</f>
        <v>0</v>
      </c>
      <c r="CB94" s="689">
        <f>'[2]Social &amp; Env'!BP67</f>
        <v>0</v>
      </c>
      <c r="CC94" s="689">
        <f>'[2]Social &amp; Env'!BQ67</f>
        <v>0</v>
      </c>
      <c r="CD94" s="689">
        <f>'[2]Social &amp; Env'!BR67</f>
        <v>0</v>
      </c>
      <c r="CE94" s="689">
        <f>'[2]Social &amp; Env'!BS67</f>
        <v>0</v>
      </c>
      <c r="CF94" s="689">
        <f>'[2]Social &amp; Env'!BT67</f>
        <v>0</v>
      </c>
      <c r="CG94" s="689">
        <f>'[2]Social &amp; Env'!BU67</f>
        <v>0</v>
      </c>
      <c r="CH94" s="689">
        <f>'[2]Social &amp; Env'!BV67</f>
        <v>0</v>
      </c>
      <c r="CI94" s="689">
        <f>'[2]Social &amp; Env'!BW67</f>
        <v>0</v>
      </c>
      <c r="CJ94" s="689">
        <f>'[2]Social &amp; Env'!BX67</f>
        <v>0</v>
      </c>
      <c r="CK94" s="689">
        <f>'[2]Social &amp; Env'!BY67</f>
        <v>0</v>
      </c>
      <c r="CL94" s="689">
        <f>'[2]Social &amp; Env'!BZ67</f>
        <v>0</v>
      </c>
      <c r="CM94" s="689">
        <f>'[2]Social &amp; Env'!CA67</f>
        <v>0</v>
      </c>
      <c r="CN94" s="689">
        <f>'[2]Social &amp; Env'!CB67</f>
        <v>0</v>
      </c>
      <c r="CO94" s="689">
        <f>'[2]Social &amp; Env'!CC67</f>
        <v>0</v>
      </c>
      <c r="CP94" s="689">
        <f>'[2]Social &amp; Env'!CD67</f>
        <v>0</v>
      </c>
      <c r="CQ94" s="689">
        <f>'[2]Social &amp; Env'!CE67</f>
        <v>0</v>
      </c>
      <c r="CR94" s="689">
        <f>'[2]Social &amp; Env'!CF67</f>
        <v>0</v>
      </c>
      <c r="CS94" s="689">
        <f>'[2]Social &amp; Env'!CG67</f>
        <v>0</v>
      </c>
      <c r="CT94" s="689">
        <f>'[2]Social &amp; Env'!CH67</f>
        <v>0</v>
      </c>
      <c r="CU94" s="689">
        <f>'[2]Social &amp; Env'!CI67</f>
        <v>0</v>
      </c>
      <c r="CV94" s="689">
        <f>'[2]Social &amp; Env'!CJ67</f>
        <v>0</v>
      </c>
      <c r="CW94" s="689">
        <f>'[2]Social &amp; Env'!CK67</f>
        <v>0</v>
      </c>
      <c r="CX94" s="689">
        <f>'[2]Social &amp; Env'!CL67</f>
        <v>0</v>
      </c>
      <c r="CY94" s="689">
        <f>'[2]Social &amp; Env'!CM67</f>
        <v>0</v>
      </c>
      <c r="CZ94" s="953">
        <v>0</v>
      </c>
      <c r="DA94" s="954">
        <v>0</v>
      </c>
      <c r="DB94" s="954">
        <v>0</v>
      </c>
      <c r="DC94" s="954">
        <v>0</v>
      </c>
      <c r="DD94" s="954">
        <v>0</v>
      </c>
      <c r="DE94" s="954">
        <v>0</v>
      </c>
      <c r="DF94" s="954">
        <v>0</v>
      </c>
      <c r="DG94" s="954">
        <v>0</v>
      </c>
      <c r="DH94" s="954">
        <v>0</v>
      </c>
      <c r="DI94" s="954">
        <v>0</v>
      </c>
      <c r="DJ94" s="954">
        <v>0</v>
      </c>
      <c r="DK94" s="954">
        <v>0</v>
      </c>
      <c r="DL94" s="954">
        <v>0</v>
      </c>
      <c r="DM94" s="954">
        <v>0</v>
      </c>
      <c r="DN94" s="954">
        <v>0</v>
      </c>
      <c r="DO94" s="954">
        <v>0</v>
      </c>
      <c r="DP94" s="954">
        <v>0</v>
      </c>
      <c r="DQ94" s="954">
        <v>0</v>
      </c>
      <c r="DR94" s="954">
        <v>0</v>
      </c>
      <c r="DS94" s="954">
        <v>0</v>
      </c>
      <c r="DT94" s="954">
        <v>0</v>
      </c>
      <c r="DU94" s="954">
        <v>0</v>
      </c>
      <c r="DV94" s="954">
        <v>0</v>
      </c>
      <c r="DW94" s="955">
        <v>0</v>
      </c>
      <c r="DX94" s="934"/>
    </row>
    <row r="95" spans="2:128" x14ac:dyDescent="0.2">
      <c r="B95" s="967"/>
      <c r="C95" s="966"/>
      <c r="D95" s="885"/>
      <c r="E95" s="920"/>
      <c r="F95" s="885"/>
      <c r="G95" s="885"/>
      <c r="H95" s="885"/>
      <c r="I95" s="885"/>
      <c r="J95" s="885"/>
      <c r="K95" s="885"/>
      <c r="L95" s="885"/>
      <c r="M95" s="885"/>
      <c r="N95" s="885"/>
      <c r="O95" s="885"/>
      <c r="P95" s="885"/>
      <c r="Q95" s="885"/>
      <c r="R95" s="964"/>
      <c r="S95" s="885"/>
      <c r="T95" s="885"/>
      <c r="U95" s="699" t="s">
        <v>499</v>
      </c>
      <c r="V95" s="697" t="s">
        <v>123</v>
      </c>
      <c r="W95" s="701" t="s">
        <v>493</v>
      </c>
      <c r="X95" s="689">
        <f>'[2]Social &amp; Env'!L68</f>
        <v>0</v>
      </c>
      <c r="Y95" s="689">
        <f>'[2]Social &amp; Env'!M68</f>
        <v>0</v>
      </c>
      <c r="Z95" s="689">
        <f>'[2]Social &amp; Env'!N68</f>
        <v>16.714080000000003</v>
      </c>
      <c r="AA95" s="689">
        <f>'[2]Social &amp; Env'!O68</f>
        <v>16.714080000000003</v>
      </c>
      <c r="AB95" s="689">
        <f>'[2]Social &amp; Env'!P68</f>
        <v>16.714080000000003</v>
      </c>
      <c r="AC95" s="689">
        <f>'[2]Social &amp; Env'!Q68</f>
        <v>16.714080000000003</v>
      </c>
      <c r="AD95" s="689">
        <f>'[2]Social &amp; Env'!R68</f>
        <v>16.714080000000003</v>
      </c>
      <c r="AE95" s="689">
        <f>'[2]Social &amp; Env'!S68</f>
        <v>16.714080000000003</v>
      </c>
      <c r="AF95" s="689">
        <f>'[2]Social &amp; Env'!T68</f>
        <v>16.714080000000003</v>
      </c>
      <c r="AG95" s="689">
        <f>'[2]Social &amp; Env'!U68</f>
        <v>16.714080000000003</v>
      </c>
      <c r="AH95" s="689">
        <f>'[2]Social &amp; Env'!V68</f>
        <v>16.714080000000003</v>
      </c>
      <c r="AI95" s="689">
        <f>'[2]Social &amp; Env'!W68</f>
        <v>16.714080000000003</v>
      </c>
      <c r="AJ95" s="689">
        <f>'[2]Social &amp; Env'!X68</f>
        <v>16.714080000000003</v>
      </c>
      <c r="AK95" s="689">
        <f>'[2]Social &amp; Env'!Y68</f>
        <v>16.714080000000003</v>
      </c>
      <c r="AL95" s="689">
        <f>'[2]Social &amp; Env'!Z68</f>
        <v>16.714080000000003</v>
      </c>
      <c r="AM95" s="689">
        <f>'[2]Social &amp; Env'!AA68</f>
        <v>16.714080000000003</v>
      </c>
      <c r="AN95" s="689">
        <f>'[2]Social &amp; Env'!AB68</f>
        <v>16.714080000000003</v>
      </c>
      <c r="AO95" s="689">
        <f>'[2]Social &amp; Env'!AC68</f>
        <v>16.714080000000003</v>
      </c>
      <c r="AP95" s="689">
        <f>'[2]Social &amp; Env'!AD68</f>
        <v>16.714080000000003</v>
      </c>
      <c r="AQ95" s="689">
        <f>'[2]Social &amp; Env'!AE68</f>
        <v>16.714080000000003</v>
      </c>
      <c r="AR95" s="689">
        <f>'[2]Social &amp; Env'!AF68</f>
        <v>16.714080000000003</v>
      </c>
      <c r="AS95" s="689">
        <f>'[2]Social &amp; Env'!AG68</f>
        <v>16.714080000000003</v>
      </c>
      <c r="AT95" s="689">
        <f>'[2]Social &amp; Env'!AH68</f>
        <v>16.714080000000003</v>
      </c>
      <c r="AU95" s="689">
        <f>'[2]Social &amp; Env'!AI68</f>
        <v>16.714080000000003</v>
      </c>
      <c r="AV95" s="689">
        <f>'[2]Social &amp; Env'!AJ68</f>
        <v>16.714080000000003</v>
      </c>
      <c r="AW95" s="689">
        <f>'[2]Social &amp; Env'!AK68</f>
        <v>16.714080000000003</v>
      </c>
      <c r="AX95" s="689">
        <f>'[2]Social &amp; Env'!AL68</f>
        <v>16.714080000000003</v>
      </c>
      <c r="AY95" s="689">
        <f>'[2]Social &amp; Env'!AM68</f>
        <v>16.714080000000003</v>
      </c>
      <c r="AZ95" s="689">
        <f>'[2]Social &amp; Env'!AN68</f>
        <v>16.714080000000003</v>
      </c>
      <c r="BA95" s="689">
        <f>'[2]Social &amp; Env'!AO68</f>
        <v>16.714080000000003</v>
      </c>
      <c r="BB95" s="689">
        <f>'[2]Social &amp; Env'!AP68</f>
        <v>16.714080000000003</v>
      </c>
      <c r="BC95" s="689">
        <f>'[2]Social &amp; Env'!AQ68</f>
        <v>16.714080000000003</v>
      </c>
      <c r="BD95" s="689">
        <f>'[2]Social &amp; Env'!AR68</f>
        <v>16.714080000000003</v>
      </c>
      <c r="BE95" s="689">
        <f>'[2]Social &amp; Env'!AS68</f>
        <v>16.714080000000003</v>
      </c>
      <c r="BF95" s="689">
        <f>'[2]Social &amp; Env'!AT68</f>
        <v>16.714080000000003</v>
      </c>
      <c r="BG95" s="689">
        <f>'[2]Social &amp; Env'!AU68</f>
        <v>16.714080000000003</v>
      </c>
      <c r="BH95" s="689">
        <f>'[2]Social &amp; Env'!AV68</f>
        <v>16.714080000000003</v>
      </c>
      <c r="BI95" s="689">
        <f>'[2]Social &amp; Env'!AW68</f>
        <v>16.714080000000003</v>
      </c>
      <c r="BJ95" s="689">
        <f>'[2]Social &amp; Env'!AX68</f>
        <v>16.714080000000003</v>
      </c>
      <c r="BK95" s="689">
        <f>'[2]Social &amp; Env'!AY68</f>
        <v>16.714080000000003</v>
      </c>
      <c r="BL95" s="689">
        <f>'[2]Social &amp; Env'!AZ68</f>
        <v>16.714080000000003</v>
      </c>
      <c r="BM95" s="689">
        <f>'[2]Social &amp; Env'!BA68</f>
        <v>16.714080000000003</v>
      </c>
      <c r="BN95" s="689">
        <f>'[2]Social &amp; Env'!BB68</f>
        <v>16.714080000000003</v>
      </c>
      <c r="BO95" s="689">
        <f>'[2]Social &amp; Env'!BC68</f>
        <v>16.714080000000003</v>
      </c>
      <c r="BP95" s="689">
        <f>'[2]Social &amp; Env'!BD68</f>
        <v>16.714080000000003</v>
      </c>
      <c r="BQ95" s="689">
        <f>'[2]Social &amp; Env'!BE68</f>
        <v>16.714080000000003</v>
      </c>
      <c r="BR95" s="689">
        <f>'[2]Social &amp; Env'!BF68</f>
        <v>16.714080000000003</v>
      </c>
      <c r="BS95" s="689">
        <f>'[2]Social &amp; Env'!BG68</f>
        <v>16.714080000000003</v>
      </c>
      <c r="BT95" s="689">
        <f>'[2]Social &amp; Env'!BH68</f>
        <v>16.714080000000003</v>
      </c>
      <c r="BU95" s="689">
        <f>'[2]Social &amp; Env'!BI68</f>
        <v>16.714080000000003</v>
      </c>
      <c r="BV95" s="689">
        <f>'[2]Social &amp; Env'!BJ68</f>
        <v>16.714080000000003</v>
      </c>
      <c r="BW95" s="689">
        <f>'[2]Social &amp; Env'!BK68</f>
        <v>16.714080000000003</v>
      </c>
      <c r="BX95" s="689">
        <f>'[2]Social &amp; Env'!BL68</f>
        <v>16.714080000000003</v>
      </c>
      <c r="BY95" s="689">
        <f>'[2]Social &amp; Env'!BM68</f>
        <v>16.714080000000003</v>
      </c>
      <c r="BZ95" s="689">
        <f>'[2]Social &amp; Env'!BN68</f>
        <v>16.714080000000003</v>
      </c>
      <c r="CA95" s="689">
        <f>'[2]Social &amp; Env'!BO68</f>
        <v>16.714080000000003</v>
      </c>
      <c r="CB95" s="689">
        <f>'[2]Social &amp; Env'!BP68</f>
        <v>16.714080000000003</v>
      </c>
      <c r="CC95" s="689">
        <f>'[2]Social &amp; Env'!BQ68</f>
        <v>16.714080000000003</v>
      </c>
      <c r="CD95" s="689">
        <f>'[2]Social &amp; Env'!BR68</f>
        <v>16.714080000000003</v>
      </c>
      <c r="CE95" s="689">
        <f>'[2]Social &amp; Env'!BS68</f>
        <v>16.714080000000003</v>
      </c>
      <c r="CF95" s="689">
        <f>'[2]Social &amp; Env'!BT68</f>
        <v>16.714080000000003</v>
      </c>
      <c r="CG95" s="689">
        <f>'[2]Social &amp; Env'!BU68</f>
        <v>16.714080000000003</v>
      </c>
      <c r="CH95" s="689">
        <f>'[2]Social &amp; Env'!BV68</f>
        <v>16.714080000000003</v>
      </c>
      <c r="CI95" s="689">
        <f>'[2]Social &amp; Env'!BW68</f>
        <v>16.714080000000003</v>
      </c>
      <c r="CJ95" s="689">
        <f>'[2]Social &amp; Env'!BX68</f>
        <v>16.714080000000003</v>
      </c>
      <c r="CK95" s="689">
        <f>'[2]Social &amp; Env'!BY68</f>
        <v>16.714080000000003</v>
      </c>
      <c r="CL95" s="689">
        <f>'[2]Social &amp; Env'!BZ68</f>
        <v>16.714080000000003</v>
      </c>
      <c r="CM95" s="689">
        <f>'[2]Social &amp; Env'!CA68</f>
        <v>16.714080000000003</v>
      </c>
      <c r="CN95" s="689">
        <f>'[2]Social &amp; Env'!CB68</f>
        <v>16.714080000000003</v>
      </c>
      <c r="CO95" s="689">
        <f>'[2]Social &amp; Env'!CC68</f>
        <v>16.714080000000003</v>
      </c>
      <c r="CP95" s="689">
        <f>'[2]Social &amp; Env'!CD68</f>
        <v>16.714080000000003</v>
      </c>
      <c r="CQ95" s="689">
        <f>'[2]Social &amp; Env'!CE68</f>
        <v>16.714080000000003</v>
      </c>
      <c r="CR95" s="689">
        <f>'[2]Social &amp; Env'!CF68</f>
        <v>16.714080000000003</v>
      </c>
      <c r="CS95" s="689">
        <f>'[2]Social &amp; Env'!CG68</f>
        <v>16.714080000000003</v>
      </c>
      <c r="CT95" s="689">
        <f>'[2]Social &amp; Env'!CH68</f>
        <v>16.714080000000003</v>
      </c>
      <c r="CU95" s="689">
        <f>'[2]Social &amp; Env'!CI68</f>
        <v>16.714080000000003</v>
      </c>
      <c r="CV95" s="689">
        <f>'[2]Social &amp; Env'!CJ68</f>
        <v>16.714080000000003</v>
      </c>
      <c r="CW95" s="689">
        <f>'[2]Social &amp; Env'!CK68</f>
        <v>16.714080000000003</v>
      </c>
      <c r="CX95" s="689">
        <f>'[2]Social &amp; Env'!CL68</f>
        <v>16.714080000000003</v>
      </c>
      <c r="CY95" s="689">
        <f>'[2]Social &amp; Env'!CM68</f>
        <v>16.714080000000003</v>
      </c>
      <c r="CZ95" s="953">
        <v>0</v>
      </c>
      <c r="DA95" s="954">
        <v>0</v>
      </c>
      <c r="DB95" s="954">
        <v>0</v>
      </c>
      <c r="DC95" s="954">
        <v>0</v>
      </c>
      <c r="DD95" s="954">
        <v>0</v>
      </c>
      <c r="DE95" s="954">
        <v>0</v>
      </c>
      <c r="DF95" s="954">
        <v>0</v>
      </c>
      <c r="DG95" s="954">
        <v>0</v>
      </c>
      <c r="DH95" s="954">
        <v>0</v>
      </c>
      <c r="DI95" s="954">
        <v>0</v>
      </c>
      <c r="DJ95" s="954">
        <v>0</v>
      </c>
      <c r="DK95" s="954">
        <v>0</v>
      </c>
      <c r="DL95" s="954">
        <v>0</v>
      </c>
      <c r="DM95" s="954">
        <v>0</v>
      </c>
      <c r="DN95" s="954">
        <v>0</v>
      </c>
      <c r="DO95" s="954">
        <v>0</v>
      </c>
      <c r="DP95" s="954">
        <v>0</v>
      </c>
      <c r="DQ95" s="954">
        <v>0</v>
      </c>
      <c r="DR95" s="954">
        <v>0</v>
      </c>
      <c r="DS95" s="954">
        <v>0</v>
      </c>
      <c r="DT95" s="954">
        <v>0</v>
      </c>
      <c r="DU95" s="954">
        <v>0</v>
      </c>
      <c r="DV95" s="954">
        <v>0</v>
      </c>
      <c r="DW95" s="955">
        <v>0</v>
      </c>
      <c r="DX95" s="934"/>
    </row>
    <row r="96" spans="2:128" x14ac:dyDescent="0.2">
      <c r="B96" s="967"/>
      <c r="C96" s="966"/>
      <c r="D96" s="885"/>
      <c r="E96" s="920"/>
      <c r="F96" s="885"/>
      <c r="G96" s="885"/>
      <c r="H96" s="885"/>
      <c r="I96" s="885"/>
      <c r="J96" s="885"/>
      <c r="K96" s="885"/>
      <c r="L96" s="885"/>
      <c r="M96" s="885"/>
      <c r="N96" s="885"/>
      <c r="O96" s="885"/>
      <c r="P96" s="885"/>
      <c r="Q96" s="885"/>
      <c r="R96" s="964"/>
      <c r="S96" s="885"/>
      <c r="T96" s="885"/>
      <c r="U96" s="699" t="s">
        <v>500</v>
      </c>
      <c r="V96" s="697" t="s">
        <v>123</v>
      </c>
      <c r="W96" s="701" t="s">
        <v>493</v>
      </c>
      <c r="X96" s="700">
        <f>[2]carbon!J66</f>
        <v>0</v>
      </c>
      <c r="Y96" s="700">
        <f>[2]carbon!K66</f>
        <v>210.01113730060604</v>
      </c>
      <c r="Z96" s="700">
        <f>[2]carbon!L66</f>
        <v>0</v>
      </c>
      <c r="AA96" s="700">
        <f>[2]carbon!M66</f>
        <v>0</v>
      </c>
      <c r="AB96" s="700">
        <f>[2]carbon!N66</f>
        <v>0</v>
      </c>
      <c r="AC96" s="700">
        <f>[2]carbon!O66</f>
        <v>0</v>
      </c>
      <c r="AD96" s="700">
        <f>[2]carbon!P66</f>
        <v>0</v>
      </c>
      <c r="AE96" s="700">
        <f>[2]carbon!Q66</f>
        <v>0</v>
      </c>
      <c r="AF96" s="700">
        <f>[2]carbon!R66</f>
        <v>0</v>
      </c>
      <c r="AG96" s="700">
        <f>[2]carbon!S66</f>
        <v>0</v>
      </c>
      <c r="AH96" s="700">
        <f>[2]carbon!T66</f>
        <v>0</v>
      </c>
      <c r="AI96" s="700">
        <f>[2]carbon!U66</f>
        <v>0</v>
      </c>
      <c r="AJ96" s="700">
        <f>[2]carbon!V66</f>
        <v>0</v>
      </c>
      <c r="AK96" s="700">
        <f>[2]carbon!W66</f>
        <v>0</v>
      </c>
      <c r="AL96" s="700">
        <f>[2]carbon!X66</f>
        <v>0</v>
      </c>
      <c r="AM96" s="700">
        <f>[2]carbon!Y66</f>
        <v>0</v>
      </c>
      <c r="AN96" s="700">
        <f>[2]carbon!Z66</f>
        <v>0</v>
      </c>
      <c r="AO96" s="700">
        <f>[2]carbon!AA66</f>
        <v>0</v>
      </c>
      <c r="AP96" s="700">
        <f>[2]carbon!AB66</f>
        <v>0</v>
      </c>
      <c r="AQ96" s="700">
        <f>[2]carbon!AC66</f>
        <v>0</v>
      </c>
      <c r="AR96" s="700">
        <f>[2]carbon!AD66</f>
        <v>0</v>
      </c>
      <c r="AS96" s="700">
        <f>[2]carbon!AE66</f>
        <v>0</v>
      </c>
      <c r="AT96" s="700">
        <f>[2]carbon!AF66</f>
        <v>0</v>
      </c>
      <c r="AU96" s="700">
        <f>[2]carbon!AG66</f>
        <v>0</v>
      </c>
      <c r="AV96" s="700">
        <f>[2]carbon!AH66</f>
        <v>0</v>
      </c>
      <c r="AW96" s="700">
        <f>[2]carbon!AI66</f>
        <v>0</v>
      </c>
      <c r="AX96" s="700">
        <f>[2]carbon!AJ66</f>
        <v>0</v>
      </c>
      <c r="AY96" s="700">
        <f>[2]carbon!AK66</f>
        <v>0</v>
      </c>
      <c r="AZ96" s="700">
        <f>[2]carbon!AL66</f>
        <v>0</v>
      </c>
      <c r="BA96" s="700">
        <f>[2]carbon!AM66</f>
        <v>0</v>
      </c>
      <c r="BB96" s="700">
        <f>[2]carbon!AN66</f>
        <v>0</v>
      </c>
      <c r="BC96" s="700">
        <f>[2]carbon!AO66</f>
        <v>0</v>
      </c>
      <c r="BD96" s="700">
        <f>[2]carbon!AP66</f>
        <v>0</v>
      </c>
      <c r="BE96" s="700">
        <f>[2]carbon!AQ66</f>
        <v>0</v>
      </c>
      <c r="BF96" s="700">
        <f>[2]carbon!AR66</f>
        <v>0</v>
      </c>
      <c r="BG96" s="700">
        <f>[2]carbon!AS66</f>
        <v>0</v>
      </c>
      <c r="BH96" s="700">
        <f>[2]carbon!AT66</f>
        <v>0</v>
      </c>
      <c r="BI96" s="700">
        <f>[2]carbon!AU66</f>
        <v>0</v>
      </c>
      <c r="BJ96" s="700">
        <f>[2]carbon!AV66</f>
        <v>0</v>
      </c>
      <c r="BK96" s="700">
        <f>[2]carbon!AW66</f>
        <v>0</v>
      </c>
      <c r="BL96" s="700">
        <f>[2]carbon!AX66</f>
        <v>0</v>
      </c>
      <c r="BM96" s="700">
        <f>[2]carbon!AY66</f>
        <v>0</v>
      </c>
      <c r="BN96" s="700">
        <f>[2]carbon!AZ66</f>
        <v>0</v>
      </c>
      <c r="BO96" s="700">
        <f>[2]carbon!BA66</f>
        <v>0</v>
      </c>
      <c r="BP96" s="700">
        <f>[2]carbon!BB66</f>
        <v>0</v>
      </c>
      <c r="BQ96" s="700">
        <f>[2]carbon!BC66</f>
        <v>0</v>
      </c>
      <c r="BR96" s="700">
        <f>[2]carbon!BD66</f>
        <v>0</v>
      </c>
      <c r="BS96" s="700">
        <f>[2]carbon!BE66</f>
        <v>0</v>
      </c>
      <c r="BT96" s="700">
        <f>[2]carbon!BF66</f>
        <v>0</v>
      </c>
      <c r="BU96" s="700">
        <f>[2]carbon!BG66</f>
        <v>0</v>
      </c>
      <c r="BV96" s="700">
        <f>[2]carbon!BH66</f>
        <v>0</v>
      </c>
      <c r="BW96" s="700">
        <f>[2]carbon!BI66</f>
        <v>0</v>
      </c>
      <c r="BX96" s="700">
        <f>[2]carbon!BJ66</f>
        <v>0</v>
      </c>
      <c r="BY96" s="700">
        <f>[2]carbon!BK66</f>
        <v>0</v>
      </c>
      <c r="BZ96" s="700">
        <f>[2]carbon!BL66</f>
        <v>0</v>
      </c>
      <c r="CA96" s="700">
        <f>[2]carbon!BM66</f>
        <v>0</v>
      </c>
      <c r="CB96" s="700">
        <f>[2]carbon!BN66</f>
        <v>0</v>
      </c>
      <c r="CC96" s="700">
        <f>[2]carbon!BO66</f>
        <v>0</v>
      </c>
      <c r="CD96" s="700">
        <f>[2]carbon!BP66</f>
        <v>0</v>
      </c>
      <c r="CE96" s="700">
        <f>[2]carbon!BQ66</f>
        <v>0</v>
      </c>
      <c r="CF96" s="700">
        <f>[2]carbon!BR66</f>
        <v>0</v>
      </c>
      <c r="CG96" s="700">
        <f>[2]carbon!BS66</f>
        <v>0</v>
      </c>
      <c r="CH96" s="700">
        <f>[2]carbon!BT66</f>
        <v>0</v>
      </c>
      <c r="CI96" s="700">
        <f>[2]carbon!BU66</f>
        <v>0</v>
      </c>
      <c r="CJ96" s="700">
        <f>[2]carbon!BV66</f>
        <v>0</v>
      </c>
      <c r="CK96" s="700">
        <f>[2]carbon!BW66</f>
        <v>0</v>
      </c>
      <c r="CL96" s="700">
        <f>[2]carbon!BX66</f>
        <v>0</v>
      </c>
      <c r="CM96" s="700">
        <f>[2]carbon!BY66</f>
        <v>0</v>
      </c>
      <c r="CN96" s="700">
        <f>[2]carbon!BZ66</f>
        <v>0</v>
      </c>
      <c r="CO96" s="700">
        <f>[2]carbon!CA66</f>
        <v>0</v>
      </c>
      <c r="CP96" s="700">
        <f>[2]carbon!CB66</f>
        <v>0</v>
      </c>
      <c r="CQ96" s="700">
        <f>[2]carbon!CC66</f>
        <v>0</v>
      </c>
      <c r="CR96" s="700">
        <f>[2]carbon!CD66</f>
        <v>0</v>
      </c>
      <c r="CS96" s="700">
        <f>[2]carbon!CE66</f>
        <v>0</v>
      </c>
      <c r="CT96" s="700">
        <f>[2]carbon!CF66</f>
        <v>0</v>
      </c>
      <c r="CU96" s="700">
        <f>[2]carbon!CG66</f>
        <v>0</v>
      </c>
      <c r="CV96" s="700">
        <f>[2]carbon!CH66</f>
        <v>0</v>
      </c>
      <c r="CW96" s="700">
        <f>[2]carbon!CI66</f>
        <v>0</v>
      </c>
      <c r="CX96" s="700">
        <f>[2]carbon!CJ66</f>
        <v>0</v>
      </c>
      <c r="CY96" s="700">
        <f>[2]carbon!CK66</f>
        <v>0</v>
      </c>
      <c r="CZ96" s="953">
        <v>0</v>
      </c>
      <c r="DA96" s="954">
        <v>0</v>
      </c>
      <c r="DB96" s="954">
        <v>0</v>
      </c>
      <c r="DC96" s="954">
        <v>0</v>
      </c>
      <c r="DD96" s="954">
        <v>0</v>
      </c>
      <c r="DE96" s="954">
        <v>0</v>
      </c>
      <c r="DF96" s="954">
        <v>0</v>
      </c>
      <c r="DG96" s="954">
        <v>0</v>
      </c>
      <c r="DH96" s="954">
        <v>0</v>
      </c>
      <c r="DI96" s="954">
        <v>0</v>
      </c>
      <c r="DJ96" s="954">
        <v>0</v>
      </c>
      <c r="DK96" s="954">
        <v>0</v>
      </c>
      <c r="DL96" s="954">
        <v>0</v>
      </c>
      <c r="DM96" s="954">
        <v>0</v>
      </c>
      <c r="DN96" s="954">
        <v>0</v>
      </c>
      <c r="DO96" s="954">
        <v>0</v>
      </c>
      <c r="DP96" s="954">
        <v>0</v>
      </c>
      <c r="DQ96" s="954">
        <v>0</v>
      </c>
      <c r="DR96" s="954">
        <v>0</v>
      </c>
      <c r="DS96" s="954">
        <v>0</v>
      </c>
      <c r="DT96" s="954">
        <v>0</v>
      </c>
      <c r="DU96" s="954">
        <v>0</v>
      </c>
      <c r="DV96" s="954">
        <v>0</v>
      </c>
      <c r="DW96" s="955">
        <v>0</v>
      </c>
      <c r="DX96" s="934"/>
    </row>
    <row r="97" spans="2:128" x14ac:dyDescent="0.2">
      <c r="B97" s="967"/>
      <c r="C97" s="966"/>
      <c r="D97" s="885"/>
      <c r="E97" s="920"/>
      <c r="F97" s="885"/>
      <c r="G97" s="885"/>
      <c r="H97" s="885"/>
      <c r="I97" s="885"/>
      <c r="J97" s="885"/>
      <c r="K97" s="885"/>
      <c r="L97" s="885"/>
      <c r="M97" s="885"/>
      <c r="N97" s="885"/>
      <c r="O97" s="885"/>
      <c r="P97" s="885"/>
      <c r="Q97" s="885"/>
      <c r="R97" s="964"/>
      <c r="S97" s="885"/>
      <c r="T97" s="885"/>
      <c r="U97" s="699" t="s">
        <v>501</v>
      </c>
      <c r="V97" s="697" t="s">
        <v>123</v>
      </c>
      <c r="W97" s="701" t="s">
        <v>493</v>
      </c>
      <c r="X97" s="700">
        <f>[2]carbon!J67</f>
        <v>0</v>
      </c>
      <c r="Y97" s="700">
        <f>[2]carbon!K67</f>
        <v>0</v>
      </c>
      <c r="Z97" s="700">
        <f>[2]carbon!L67</f>
        <v>2.598512098250227</v>
      </c>
      <c r="AA97" s="700">
        <f>[2]carbon!M67</f>
        <v>2.6404235837058763</v>
      </c>
      <c r="AB97" s="700">
        <f>[2]carbon!N67</f>
        <v>2.6823350691615246</v>
      </c>
      <c r="AC97" s="700">
        <f>[2]carbon!O67</f>
        <v>2.7242465546171744</v>
      </c>
      <c r="AD97" s="700">
        <f>[2]carbon!P67</f>
        <v>2.7661580400728232</v>
      </c>
      <c r="AE97" s="700">
        <f>[2]carbon!Q67</f>
        <v>2.8080695255284711</v>
      </c>
      <c r="AF97" s="700">
        <f>[2]carbon!R67</f>
        <v>2.8499810109841204</v>
      </c>
      <c r="AG97" s="700">
        <f>[2]carbon!S67</f>
        <v>2.8918924964397692</v>
      </c>
      <c r="AH97" s="700">
        <f>[2]carbon!T67</f>
        <v>2.9338039818954171</v>
      </c>
      <c r="AI97" s="700">
        <f>[2]carbon!U67</f>
        <v>3.2062286373571349</v>
      </c>
      <c r="AJ97" s="700">
        <f>[2]carbon!V67</f>
        <v>3.4786532928188527</v>
      </c>
      <c r="AK97" s="700">
        <f>[2]carbon!W67</f>
        <v>3.7510779482805701</v>
      </c>
      <c r="AL97" s="700">
        <f>[2]carbon!X67</f>
        <v>4.023502603742287</v>
      </c>
      <c r="AM97" s="700">
        <f>[2]carbon!Y67</f>
        <v>4.2959272592040048</v>
      </c>
      <c r="AN97" s="700">
        <f>[2]carbon!Z67</f>
        <v>4.5683519146657217</v>
      </c>
      <c r="AO97" s="700">
        <f>[2]carbon!AA67</f>
        <v>4.8407765701274394</v>
      </c>
      <c r="AP97" s="700">
        <f>[2]carbon!AB67</f>
        <v>5.1132012255891572</v>
      </c>
      <c r="AQ97" s="700">
        <f>[2]carbon!AC67</f>
        <v>5.3856258810508733</v>
      </c>
      <c r="AR97" s="700">
        <f>[2]carbon!AD67</f>
        <v>5.658050536512591</v>
      </c>
      <c r="AS97" s="700">
        <f>[2]carbon!AE67</f>
        <v>5.9304751919743097</v>
      </c>
      <c r="AT97" s="700">
        <f>[2]carbon!AF67</f>
        <v>6.2028998474360266</v>
      </c>
      <c r="AU97" s="700">
        <f>[2]carbon!AG67</f>
        <v>6.4753245028977435</v>
      </c>
      <c r="AV97" s="700">
        <f>[2]carbon!AH67</f>
        <v>6.7477491583594613</v>
      </c>
      <c r="AW97" s="700">
        <f>[2]carbon!AI67</f>
        <v>7.0201738138211782</v>
      </c>
      <c r="AX97" s="700">
        <f>[2]carbon!AJ67</f>
        <v>7.2925984692828969</v>
      </c>
      <c r="AY97" s="700">
        <f>[2]carbon!AK67</f>
        <v>7.5650231247446138</v>
      </c>
      <c r="AZ97" s="700">
        <f>[2]carbon!AL67</f>
        <v>7.8374477802063307</v>
      </c>
      <c r="BA97" s="700">
        <f>[2]carbon!AM67</f>
        <v>8.1098724356680485</v>
      </c>
      <c r="BB97" s="700">
        <f>[2]carbon!AN67</f>
        <v>8.3822970911297663</v>
      </c>
      <c r="BC97" s="700">
        <f>[2]carbon!AO67</f>
        <v>8.6787284471082824</v>
      </c>
      <c r="BD97" s="700">
        <f>[2]carbon!AP67</f>
        <v>8.9658965463274978</v>
      </c>
      <c r="BE97" s="700">
        <f>[2]carbon!AQ67</f>
        <v>9.2544615318566397</v>
      </c>
      <c r="BF97" s="700">
        <f>[2]carbon!AR67</f>
        <v>9.5431272978628154</v>
      </c>
      <c r="BG97" s="700">
        <f>[2]carbon!AS67</f>
        <v>9.8225918059417001</v>
      </c>
      <c r="BH97" s="700">
        <f>[2]carbon!AT67</f>
        <v>10.10371474705712</v>
      </c>
      <c r="BI97" s="700">
        <f>[2]carbon!AU67</f>
        <v>10.374604822633192</v>
      </c>
      <c r="BJ97" s="700">
        <f>[2]carbon!AV67</f>
        <v>10.639052201569058</v>
      </c>
      <c r="BK97" s="700">
        <f>[2]carbon!AW67</f>
        <v>10.899062219158878</v>
      </c>
      <c r="BL97" s="700">
        <f>[2]carbon!AX67</f>
        <v>11.152534315393066</v>
      </c>
      <c r="BM97" s="700">
        <f>[2]carbon!AY67</f>
        <v>11.353712577335173</v>
      </c>
      <c r="BN97" s="700">
        <f>[2]carbon!AZ67</f>
        <v>11.553675944393037</v>
      </c>
      <c r="BO97" s="700">
        <f>[2]carbon!BA67</f>
        <v>11.733382633455685</v>
      </c>
      <c r="BP97" s="700">
        <f>[2]carbon!BB67</f>
        <v>11.903450355192353</v>
      </c>
      <c r="BQ97" s="700">
        <f>[2]carbon!BC67</f>
        <v>12.053025122765746</v>
      </c>
      <c r="BR97" s="700">
        <f>[2]carbon!BD67</f>
        <v>12.200539883405026</v>
      </c>
      <c r="BS97" s="700">
        <f>[2]carbon!BE67</f>
        <v>12.323700998195056</v>
      </c>
      <c r="BT97" s="700">
        <f>[2]carbon!BF67</f>
        <v>12.436329884644014</v>
      </c>
      <c r="BU97" s="700">
        <f>[2]carbon!BG67</f>
        <v>12.531865154978172</v>
      </c>
      <c r="BV97" s="700">
        <f>[2]carbon!BH67</f>
        <v>12.614259580810954</v>
      </c>
      <c r="BW97" s="700">
        <f>[2]carbon!BI67</f>
        <v>12.696100462027246</v>
      </c>
      <c r="BX97" s="700">
        <f>[2]carbon!BJ67</f>
        <v>12.763928930015695</v>
      </c>
      <c r="BY97" s="700">
        <f>[2]carbon!BK67</f>
        <v>12.82152896704795</v>
      </c>
      <c r="BZ97" s="700">
        <f>[2]carbon!BL67</f>
        <v>12.856064669095058</v>
      </c>
      <c r="CA97" s="700">
        <f>[2]carbon!BM67</f>
        <v>12.892331889160449</v>
      </c>
      <c r="CB97" s="700">
        <f>[2]carbon!BN67</f>
        <v>12.895433580360834</v>
      </c>
      <c r="CC97" s="700">
        <f>[2]carbon!BO67</f>
        <v>12.900072291078256</v>
      </c>
      <c r="CD97" s="700">
        <f>[2]carbon!BP67</f>
        <v>12.884005926233279</v>
      </c>
      <c r="CE97" s="700">
        <f>[2]carbon!BQ67</f>
        <v>12.860220546843832</v>
      </c>
      <c r="CF97" s="700">
        <f>[2]carbon!BR67</f>
        <v>12.813218648637115</v>
      </c>
      <c r="CG97" s="700">
        <f>[2]carbon!BS67</f>
        <v>12.806735850948847</v>
      </c>
      <c r="CH97" s="700">
        <f>[2]carbon!BT67</f>
        <v>12.777757130704995</v>
      </c>
      <c r="CI97" s="700">
        <f>[2]carbon!BU67</f>
        <v>12.739070840800723</v>
      </c>
      <c r="CJ97" s="700">
        <f>[2]carbon!BV67</f>
        <v>12.692318867570147</v>
      </c>
      <c r="CK97" s="700">
        <f>[2]carbon!BW67</f>
        <v>12.651192489524121</v>
      </c>
      <c r="CL97" s="700">
        <f>[2]carbon!BX67</f>
        <v>12.585487469736963</v>
      </c>
      <c r="CM97" s="700">
        <f>[2]carbon!BY67</f>
        <v>12.509810144026796</v>
      </c>
      <c r="CN97" s="700">
        <f>[2]carbon!BZ67</f>
        <v>12.432161289330978</v>
      </c>
      <c r="CO97" s="700">
        <f>[2]carbon!CA67</f>
        <v>12.342674225298623</v>
      </c>
      <c r="CP97" s="700">
        <f>[2]carbon!CB67</f>
        <v>12.252332008622805</v>
      </c>
      <c r="CQ97" s="700">
        <f>[2]carbon!CC67</f>
        <v>12.175985183433678</v>
      </c>
      <c r="CR97" s="700">
        <f>[2]carbon!CD67</f>
        <v>12.097547880203553</v>
      </c>
      <c r="CS97" s="700">
        <f>[2]carbon!CE67</f>
        <v>11.999510670379193</v>
      </c>
      <c r="CT97" s="700">
        <f>[2]carbon!CF67</f>
        <v>11.899072304348788</v>
      </c>
      <c r="CU97" s="700">
        <f>[2]carbon!CG67</f>
        <v>11.794453277286664</v>
      </c>
      <c r="CV97" s="700">
        <f>[2]carbon!CH67</f>
        <v>11.687084642894598</v>
      </c>
      <c r="CW97" s="700">
        <f>[2]carbon!CI67</f>
        <v>11.584249851642925</v>
      </c>
      <c r="CX97" s="700">
        <f>[2]carbon!CJ67</f>
        <v>11.46279304254681</v>
      </c>
      <c r="CY97" s="700">
        <f>[2]carbon!CK67</f>
        <v>11.352721695937607</v>
      </c>
      <c r="CZ97" s="953">
        <v>0</v>
      </c>
      <c r="DA97" s="954">
        <v>0</v>
      </c>
      <c r="DB97" s="954">
        <v>0</v>
      </c>
      <c r="DC97" s="954">
        <v>0</v>
      </c>
      <c r="DD97" s="954">
        <v>0</v>
      </c>
      <c r="DE97" s="954">
        <v>0</v>
      </c>
      <c r="DF97" s="954">
        <v>0</v>
      </c>
      <c r="DG97" s="954">
        <v>0</v>
      </c>
      <c r="DH97" s="954">
        <v>0</v>
      </c>
      <c r="DI97" s="954">
        <v>0</v>
      </c>
      <c r="DJ97" s="954">
        <v>0</v>
      </c>
      <c r="DK97" s="954">
        <v>0</v>
      </c>
      <c r="DL97" s="954">
        <v>0</v>
      </c>
      <c r="DM97" s="954">
        <v>0</v>
      </c>
      <c r="DN97" s="954">
        <v>0</v>
      </c>
      <c r="DO97" s="954">
        <v>0</v>
      </c>
      <c r="DP97" s="954">
        <v>0</v>
      </c>
      <c r="DQ97" s="954">
        <v>0</v>
      </c>
      <c r="DR97" s="954">
        <v>0</v>
      </c>
      <c r="DS97" s="954">
        <v>0</v>
      </c>
      <c r="DT97" s="954">
        <v>0</v>
      </c>
      <c r="DU97" s="954">
        <v>0</v>
      </c>
      <c r="DV97" s="954">
        <v>0</v>
      </c>
      <c r="DW97" s="955">
        <v>0</v>
      </c>
      <c r="DX97" s="934"/>
    </row>
    <row r="98" spans="2:128" x14ac:dyDescent="0.2">
      <c r="B98" s="967"/>
      <c r="C98" s="966"/>
      <c r="D98" s="885"/>
      <c r="E98" s="920"/>
      <c r="F98" s="885"/>
      <c r="G98" s="885"/>
      <c r="H98" s="885"/>
      <c r="I98" s="885"/>
      <c r="J98" s="885"/>
      <c r="K98" s="885"/>
      <c r="L98" s="885"/>
      <c r="M98" s="885"/>
      <c r="N98" s="885"/>
      <c r="O98" s="885"/>
      <c r="P98" s="885"/>
      <c r="Q98" s="885"/>
      <c r="R98" s="964"/>
      <c r="S98" s="885"/>
      <c r="T98" s="885"/>
      <c r="U98" s="704" t="s">
        <v>502</v>
      </c>
      <c r="V98" s="697" t="s">
        <v>123</v>
      </c>
      <c r="W98" s="701" t="s">
        <v>493</v>
      </c>
      <c r="X98" s="705">
        <v>0</v>
      </c>
      <c r="Y98" s="705">
        <v>0</v>
      </c>
      <c r="Z98" s="705">
        <v>0</v>
      </c>
      <c r="AA98" s="705">
        <v>0</v>
      </c>
      <c r="AB98" s="705">
        <v>0</v>
      </c>
      <c r="AC98" s="705">
        <v>0</v>
      </c>
      <c r="AD98" s="705">
        <v>0</v>
      </c>
      <c r="AE98" s="705">
        <v>0</v>
      </c>
      <c r="AF98" s="705">
        <v>0</v>
      </c>
      <c r="AG98" s="705">
        <v>0</v>
      </c>
      <c r="AH98" s="705">
        <v>0</v>
      </c>
      <c r="AI98" s="705">
        <v>0</v>
      </c>
      <c r="AJ98" s="705">
        <v>0</v>
      </c>
      <c r="AK98" s="705">
        <v>0</v>
      </c>
      <c r="AL98" s="705">
        <v>0</v>
      </c>
      <c r="AM98" s="705">
        <v>0</v>
      </c>
      <c r="AN98" s="705">
        <v>0</v>
      </c>
      <c r="AO98" s="705">
        <v>0</v>
      </c>
      <c r="AP98" s="705">
        <v>0</v>
      </c>
      <c r="AQ98" s="705">
        <v>0</v>
      </c>
      <c r="AR98" s="705">
        <v>0</v>
      </c>
      <c r="AS98" s="705">
        <v>0</v>
      </c>
      <c r="AT98" s="705">
        <v>0</v>
      </c>
      <c r="AU98" s="705">
        <v>0</v>
      </c>
      <c r="AV98" s="705">
        <v>0</v>
      </c>
      <c r="AW98" s="705">
        <v>0</v>
      </c>
      <c r="AX98" s="705">
        <v>0</v>
      </c>
      <c r="AY98" s="705">
        <v>0</v>
      </c>
      <c r="AZ98" s="705">
        <v>0</v>
      </c>
      <c r="BA98" s="705">
        <v>0</v>
      </c>
      <c r="BB98" s="705">
        <v>0</v>
      </c>
      <c r="BC98" s="705">
        <v>0</v>
      </c>
      <c r="BD98" s="705">
        <v>0</v>
      </c>
      <c r="BE98" s="705">
        <v>0</v>
      </c>
      <c r="BF98" s="705">
        <v>0</v>
      </c>
      <c r="BG98" s="705">
        <v>0</v>
      </c>
      <c r="BH98" s="705">
        <v>0</v>
      </c>
      <c r="BI98" s="705">
        <v>0</v>
      </c>
      <c r="BJ98" s="705">
        <v>0</v>
      </c>
      <c r="BK98" s="705">
        <v>0</v>
      </c>
      <c r="BL98" s="705">
        <v>0</v>
      </c>
      <c r="BM98" s="705">
        <v>0</v>
      </c>
      <c r="BN98" s="705">
        <v>0</v>
      </c>
      <c r="BO98" s="705">
        <v>0</v>
      </c>
      <c r="BP98" s="705">
        <v>0</v>
      </c>
      <c r="BQ98" s="705">
        <v>0</v>
      </c>
      <c r="BR98" s="705">
        <v>0</v>
      </c>
      <c r="BS98" s="705">
        <v>0</v>
      </c>
      <c r="BT98" s="705">
        <v>0</v>
      </c>
      <c r="BU98" s="705">
        <v>0</v>
      </c>
      <c r="BV98" s="705">
        <v>0</v>
      </c>
      <c r="BW98" s="705">
        <v>0</v>
      </c>
      <c r="BX98" s="705">
        <v>0</v>
      </c>
      <c r="BY98" s="705">
        <v>0</v>
      </c>
      <c r="BZ98" s="705">
        <v>0</v>
      </c>
      <c r="CA98" s="705">
        <v>0</v>
      </c>
      <c r="CB98" s="705">
        <v>0</v>
      </c>
      <c r="CC98" s="705">
        <v>0</v>
      </c>
      <c r="CD98" s="705">
        <v>0</v>
      </c>
      <c r="CE98" s="705">
        <v>0</v>
      </c>
      <c r="CF98" s="705">
        <v>0</v>
      </c>
      <c r="CG98" s="705">
        <v>0</v>
      </c>
      <c r="CH98" s="705">
        <v>0</v>
      </c>
      <c r="CI98" s="705">
        <v>0</v>
      </c>
      <c r="CJ98" s="705">
        <v>0</v>
      </c>
      <c r="CK98" s="705">
        <v>0</v>
      </c>
      <c r="CL98" s="705">
        <v>0</v>
      </c>
      <c r="CM98" s="705">
        <v>0</v>
      </c>
      <c r="CN98" s="705">
        <v>0</v>
      </c>
      <c r="CO98" s="705">
        <v>0</v>
      </c>
      <c r="CP98" s="705">
        <v>0</v>
      </c>
      <c r="CQ98" s="705">
        <v>0</v>
      </c>
      <c r="CR98" s="705">
        <v>0</v>
      </c>
      <c r="CS98" s="705">
        <v>0</v>
      </c>
      <c r="CT98" s="705">
        <v>0</v>
      </c>
      <c r="CU98" s="705">
        <v>0</v>
      </c>
      <c r="CV98" s="705">
        <v>0</v>
      </c>
      <c r="CW98" s="705">
        <v>0</v>
      </c>
      <c r="CX98" s="705">
        <v>0</v>
      </c>
      <c r="CY98" s="705">
        <v>0</v>
      </c>
      <c r="CZ98" s="953">
        <v>0</v>
      </c>
      <c r="DA98" s="954">
        <v>0</v>
      </c>
      <c r="DB98" s="954">
        <v>0</v>
      </c>
      <c r="DC98" s="954">
        <v>0</v>
      </c>
      <c r="DD98" s="954">
        <v>0</v>
      </c>
      <c r="DE98" s="954">
        <v>0</v>
      </c>
      <c r="DF98" s="954">
        <v>0</v>
      </c>
      <c r="DG98" s="954">
        <v>0</v>
      </c>
      <c r="DH98" s="954">
        <v>0</v>
      </c>
      <c r="DI98" s="954">
        <v>0</v>
      </c>
      <c r="DJ98" s="954">
        <v>0</v>
      </c>
      <c r="DK98" s="954">
        <v>0</v>
      </c>
      <c r="DL98" s="954">
        <v>0</v>
      </c>
      <c r="DM98" s="954">
        <v>0</v>
      </c>
      <c r="DN98" s="954">
        <v>0</v>
      </c>
      <c r="DO98" s="954">
        <v>0</v>
      </c>
      <c r="DP98" s="954">
        <v>0</v>
      </c>
      <c r="DQ98" s="954">
        <v>0</v>
      </c>
      <c r="DR98" s="954">
        <v>0</v>
      </c>
      <c r="DS98" s="954">
        <v>0</v>
      </c>
      <c r="DT98" s="954">
        <v>0</v>
      </c>
      <c r="DU98" s="954">
        <v>0</v>
      </c>
      <c r="DV98" s="954">
        <v>0</v>
      </c>
      <c r="DW98" s="955">
        <v>0</v>
      </c>
      <c r="DX98" s="934"/>
    </row>
    <row r="99" spans="2:128" ht="13.5" thickBot="1" x14ac:dyDescent="0.25">
      <c r="B99" s="968"/>
      <c r="C99" s="760"/>
      <c r="D99" s="761"/>
      <c r="E99" s="778"/>
      <c r="F99" s="761"/>
      <c r="G99" s="761"/>
      <c r="H99" s="761"/>
      <c r="I99" s="761"/>
      <c r="J99" s="761"/>
      <c r="K99" s="761"/>
      <c r="L99" s="761"/>
      <c r="M99" s="761"/>
      <c r="N99" s="761"/>
      <c r="O99" s="761"/>
      <c r="P99" s="761"/>
      <c r="Q99" s="761"/>
      <c r="R99" s="762"/>
      <c r="S99" s="761"/>
      <c r="T99" s="761"/>
      <c r="U99" s="779" t="s">
        <v>126</v>
      </c>
      <c r="V99" s="780" t="s">
        <v>503</v>
      </c>
      <c r="W99" s="969" t="s">
        <v>493</v>
      </c>
      <c r="X99" s="970">
        <f>SUM(X88:X98)</f>
        <v>1007.9526094165063</v>
      </c>
      <c r="Y99" s="970">
        <f t="shared" ref="Y99:CJ99" si="24">SUM(Y88:Y98)</f>
        <v>7682.6805508184025</v>
      </c>
      <c r="Z99" s="970">
        <f t="shared" si="24"/>
        <v>477.97233527372254</v>
      </c>
      <c r="AA99" s="970">
        <f t="shared" si="24"/>
        <v>525.11424675917817</v>
      </c>
      <c r="AB99" s="970">
        <f t="shared" si="24"/>
        <v>525.15615824463384</v>
      </c>
      <c r="AC99" s="970">
        <f t="shared" si="24"/>
        <v>525.1980697300894</v>
      </c>
      <c r="AD99" s="970">
        <f t="shared" si="24"/>
        <v>525.23998121554507</v>
      </c>
      <c r="AE99" s="970">
        <f t="shared" si="24"/>
        <v>525.28189270100074</v>
      </c>
      <c r="AF99" s="970">
        <f t="shared" si="24"/>
        <v>525.32380418645641</v>
      </c>
      <c r="AG99" s="970">
        <f t="shared" si="24"/>
        <v>525.36571567191208</v>
      </c>
      <c r="AH99" s="970">
        <f t="shared" si="24"/>
        <v>525.40762715736764</v>
      </c>
      <c r="AI99" s="970">
        <f t="shared" si="24"/>
        <v>525.68005181282945</v>
      </c>
      <c r="AJ99" s="970">
        <f t="shared" si="24"/>
        <v>525.95247646829114</v>
      </c>
      <c r="AK99" s="970">
        <f t="shared" si="24"/>
        <v>526.22490112375283</v>
      </c>
      <c r="AL99" s="970">
        <f t="shared" si="24"/>
        <v>526.49732577921452</v>
      </c>
      <c r="AM99" s="970">
        <f t="shared" si="24"/>
        <v>526.76975043467621</v>
      </c>
      <c r="AN99" s="970">
        <f t="shared" si="24"/>
        <v>527.04217509013802</v>
      </c>
      <c r="AO99" s="970">
        <f t="shared" si="24"/>
        <v>527.31459974559971</v>
      </c>
      <c r="AP99" s="970">
        <f t="shared" si="24"/>
        <v>527.5870244010614</v>
      </c>
      <c r="AQ99" s="970">
        <f t="shared" si="24"/>
        <v>527.85944905652309</v>
      </c>
      <c r="AR99" s="970">
        <f t="shared" si="24"/>
        <v>528.13187371198489</v>
      </c>
      <c r="AS99" s="970">
        <f t="shared" si="24"/>
        <v>528.40429836744659</v>
      </c>
      <c r="AT99" s="970">
        <f t="shared" si="24"/>
        <v>528.67672302290828</v>
      </c>
      <c r="AU99" s="970">
        <f t="shared" si="24"/>
        <v>528.94914767836997</v>
      </c>
      <c r="AV99" s="970">
        <f t="shared" si="24"/>
        <v>529.22157233383177</v>
      </c>
      <c r="AW99" s="970">
        <f t="shared" si="24"/>
        <v>529.49399698929346</v>
      </c>
      <c r="AX99" s="970">
        <f t="shared" si="24"/>
        <v>529.76642164475516</v>
      </c>
      <c r="AY99" s="970">
        <f t="shared" si="24"/>
        <v>530.03884630021685</v>
      </c>
      <c r="AZ99" s="970">
        <f t="shared" si="24"/>
        <v>530.31127095567854</v>
      </c>
      <c r="BA99" s="970">
        <f t="shared" si="24"/>
        <v>530.58369561114034</v>
      </c>
      <c r="BB99" s="970">
        <f t="shared" si="24"/>
        <v>530.85612026660203</v>
      </c>
      <c r="BC99" s="970">
        <f t="shared" si="24"/>
        <v>531.15255162258052</v>
      </c>
      <c r="BD99" s="970">
        <f t="shared" si="24"/>
        <v>531.43971972179975</v>
      </c>
      <c r="BE99" s="970">
        <f t="shared" si="24"/>
        <v>531.72828470732895</v>
      </c>
      <c r="BF99" s="970">
        <f t="shared" si="24"/>
        <v>532.0169504733351</v>
      </c>
      <c r="BG99" s="970">
        <f t="shared" si="24"/>
        <v>532.29641498141393</v>
      </c>
      <c r="BH99" s="970">
        <f t="shared" si="24"/>
        <v>532.57753792252936</v>
      </c>
      <c r="BI99" s="970">
        <f t="shared" si="24"/>
        <v>532.84842799810542</v>
      </c>
      <c r="BJ99" s="970">
        <f t="shared" si="24"/>
        <v>533.11287537704129</v>
      </c>
      <c r="BK99" s="970">
        <f t="shared" si="24"/>
        <v>533.37288539463111</v>
      </c>
      <c r="BL99" s="970">
        <f t="shared" si="24"/>
        <v>533.6263574908653</v>
      </c>
      <c r="BM99" s="970">
        <f t="shared" si="24"/>
        <v>533.82753575280742</v>
      </c>
      <c r="BN99" s="970">
        <f t="shared" si="24"/>
        <v>534.0274991198653</v>
      </c>
      <c r="BO99" s="970">
        <f t="shared" si="24"/>
        <v>534.20720580892794</v>
      </c>
      <c r="BP99" s="970">
        <f t="shared" si="24"/>
        <v>534.37727353066464</v>
      </c>
      <c r="BQ99" s="970">
        <f t="shared" si="24"/>
        <v>534.52684829823806</v>
      </c>
      <c r="BR99" s="970">
        <f t="shared" si="24"/>
        <v>534.67436305887725</v>
      </c>
      <c r="BS99" s="970">
        <f t="shared" si="24"/>
        <v>534.79752417366728</v>
      </c>
      <c r="BT99" s="970">
        <f t="shared" si="24"/>
        <v>534.91015306011627</v>
      </c>
      <c r="BU99" s="970">
        <f t="shared" si="24"/>
        <v>535.00568833045043</v>
      </c>
      <c r="BV99" s="970">
        <f t="shared" si="24"/>
        <v>535.08808275628326</v>
      </c>
      <c r="BW99" s="970">
        <f t="shared" si="24"/>
        <v>535.16992363749955</v>
      </c>
      <c r="BX99" s="970">
        <f t="shared" si="24"/>
        <v>535.23775210548797</v>
      </c>
      <c r="BY99" s="970">
        <f t="shared" si="24"/>
        <v>535.29535214252019</v>
      </c>
      <c r="BZ99" s="970">
        <f t="shared" si="24"/>
        <v>535.32988784456734</v>
      </c>
      <c r="CA99" s="970">
        <f t="shared" si="24"/>
        <v>535.36615506463272</v>
      </c>
      <c r="CB99" s="970">
        <f t="shared" si="24"/>
        <v>535.36925675583313</v>
      </c>
      <c r="CC99" s="970">
        <f t="shared" si="24"/>
        <v>535.37389546655049</v>
      </c>
      <c r="CD99" s="970">
        <f t="shared" si="24"/>
        <v>535.35782910170553</v>
      </c>
      <c r="CE99" s="970">
        <f t="shared" si="24"/>
        <v>535.3340437223161</v>
      </c>
      <c r="CF99" s="970">
        <f t="shared" si="24"/>
        <v>535.28704182410934</v>
      </c>
      <c r="CG99" s="970">
        <f t="shared" si="24"/>
        <v>535.28055902642109</v>
      </c>
      <c r="CH99" s="970">
        <f t="shared" si="24"/>
        <v>535.25158030617729</v>
      </c>
      <c r="CI99" s="970">
        <f t="shared" si="24"/>
        <v>535.21289401627303</v>
      </c>
      <c r="CJ99" s="970">
        <f t="shared" si="24"/>
        <v>535.16614204304244</v>
      </c>
      <c r="CK99" s="970">
        <f t="shared" ref="CK99:DW99" si="25">SUM(CK88:CK98)</f>
        <v>535.12501566499634</v>
      </c>
      <c r="CL99" s="970">
        <f t="shared" si="25"/>
        <v>535.05931064520928</v>
      </c>
      <c r="CM99" s="970">
        <f t="shared" si="25"/>
        <v>534.98363331949906</v>
      </c>
      <c r="CN99" s="970">
        <f t="shared" si="25"/>
        <v>534.90598446480328</v>
      </c>
      <c r="CO99" s="970">
        <f t="shared" si="25"/>
        <v>534.81649740077091</v>
      </c>
      <c r="CP99" s="970">
        <f t="shared" si="25"/>
        <v>534.72615518409509</v>
      </c>
      <c r="CQ99" s="970">
        <f t="shared" si="25"/>
        <v>534.64980835890594</v>
      </c>
      <c r="CR99" s="970">
        <f t="shared" si="25"/>
        <v>534.57137105567585</v>
      </c>
      <c r="CS99" s="970">
        <f t="shared" si="25"/>
        <v>534.47333384585147</v>
      </c>
      <c r="CT99" s="970">
        <f t="shared" si="25"/>
        <v>534.37289547982107</v>
      </c>
      <c r="CU99" s="970">
        <f t="shared" si="25"/>
        <v>534.26827645275898</v>
      </c>
      <c r="CV99" s="970">
        <f t="shared" si="25"/>
        <v>534.16090781836681</v>
      </c>
      <c r="CW99" s="970">
        <f t="shared" si="25"/>
        <v>534.05807302711514</v>
      </c>
      <c r="CX99" s="970">
        <f t="shared" si="25"/>
        <v>533.93661621801903</v>
      </c>
      <c r="CY99" s="971">
        <f t="shared" si="25"/>
        <v>533.82654487140985</v>
      </c>
      <c r="CZ99" s="972">
        <f t="shared" si="25"/>
        <v>0</v>
      </c>
      <c r="DA99" s="973">
        <f t="shared" si="25"/>
        <v>0</v>
      </c>
      <c r="DB99" s="973">
        <f t="shared" si="25"/>
        <v>0</v>
      </c>
      <c r="DC99" s="973">
        <f t="shared" si="25"/>
        <v>0</v>
      </c>
      <c r="DD99" s="973">
        <f t="shared" si="25"/>
        <v>0</v>
      </c>
      <c r="DE99" s="973">
        <f t="shared" si="25"/>
        <v>0</v>
      </c>
      <c r="DF99" s="973">
        <f t="shared" si="25"/>
        <v>0</v>
      </c>
      <c r="DG99" s="973">
        <f t="shared" si="25"/>
        <v>0</v>
      </c>
      <c r="DH99" s="973">
        <f t="shared" si="25"/>
        <v>0</v>
      </c>
      <c r="DI99" s="973">
        <f t="shared" si="25"/>
        <v>0</v>
      </c>
      <c r="DJ99" s="973">
        <f t="shared" si="25"/>
        <v>0</v>
      </c>
      <c r="DK99" s="973">
        <f t="shared" si="25"/>
        <v>0</v>
      </c>
      <c r="DL99" s="973">
        <f t="shared" si="25"/>
        <v>0</v>
      </c>
      <c r="DM99" s="973">
        <f t="shared" si="25"/>
        <v>0</v>
      </c>
      <c r="DN99" s="973">
        <f t="shared" si="25"/>
        <v>0</v>
      </c>
      <c r="DO99" s="973">
        <f t="shared" si="25"/>
        <v>0</v>
      </c>
      <c r="DP99" s="973">
        <f t="shared" si="25"/>
        <v>0</v>
      </c>
      <c r="DQ99" s="973">
        <f t="shared" si="25"/>
        <v>0</v>
      </c>
      <c r="DR99" s="973">
        <f t="shared" si="25"/>
        <v>0</v>
      </c>
      <c r="DS99" s="973">
        <f t="shared" si="25"/>
        <v>0</v>
      </c>
      <c r="DT99" s="973">
        <f t="shared" si="25"/>
        <v>0</v>
      </c>
      <c r="DU99" s="973">
        <f t="shared" si="25"/>
        <v>0</v>
      </c>
      <c r="DV99" s="973">
        <f t="shared" si="25"/>
        <v>0</v>
      </c>
      <c r="DW99" s="974">
        <f t="shared" si="25"/>
        <v>0</v>
      </c>
      <c r="DX99" s="934"/>
    </row>
    <row r="100" spans="2:128" x14ac:dyDescent="0.2">
      <c r="B100" s="979" t="s">
        <v>506</v>
      </c>
      <c r="C100" s="980" t="s">
        <v>507</v>
      </c>
      <c r="D100" s="921"/>
      <c r="E100" s="922"/>
      <c r="F100" s="921"/>
      <c r="G100" s="923"/>
      <c r="H100" s="923"/>
      <c r="I100" s="923"/>
      <c r="J100" s="923"/>
      <c r="K100" s="923"/>
      <c r="L100" s="923"/>
      <c r="M100" s="923"/>
      <c r="N100" s="923"/>
      <c r="O100" s="923"/>
      <c r="P100" s="923"/>
      <c r="Q100" s="923"/>
      <c r="R100" s="924"/>
      <c r="S100" s="925"/>
      <c r="T100" s="926"/>
      <c r="U100" s="927"/>
      <c r="V100" s="928"/>
      <c r="W100" s="928"/>
      <c r="X100" s="929"/>
      <c r="Y100" s="929"/>
      <c r="Z100" s="929"/>
      <c r="AA100" s="929"/>
      <c r="AB100" s="929"/>
      <c r="AC100" s="930"/>
      <c r="AD100" s="930"/>
      <c r="AE100" s="930"/>
      <c r="AF100" s="930"/>
      <c r="AG100" s="930"/>
      <c r="AH100" s="930"/>
      <c r="AI100" s="930"/>
      <c r="AJ100" s="930"/>
      <c r="AK100" s="930"/>
      <c r="AL100" s="930"/>
      <c r="AM100" s="930"/>
      <c r="AN100" s="930"/>
      <c r="AO100" s="930"/>
      <c r="AP100" s="930"/>
      <c r="AQ100" s="930"/>
      <c r="AR100" s="930"/>
      <c r="AS100" s="930"/>
      <c r="AT100" s="930"/>
      <c r="AU100" s="930"/>
      <c r="AV100" s="930"/>
      <c r="AW100" s="930"/>
      <c r="AX100" s="930"/>
      <c r="AY100" s="930"/>
      <c r="AZ100" s="930"/>
      <c r="BA100" s="930"/>
      <c r="BB100" s="930"/>
      <c r="BC100" s="930"/>
      <c r="BD100" s="930"/>
      <c r="BE100" s="930"/>
      <c r="BF100" s="930"/>
      <c r="BG100" s="930"/>
      <c r="BH100" s="930"/>
      <c r="BI100" s="930"/>
      <c r="BJ100" s="930"/>
      <c r="BK100" s="930"/>
      <c r="BL100" s="930"/>
      <c r="BM100" s="930"/>
      <c r="BN100" s="930"/>
      <c r="BO100" s="930"/>
      <c r="BP100" s="930"/>
      <c r="BQ100" s="930"/>
      <c r="BR100" s="930"/>
      <c r="BS100" s="930"/>
      <c r="BT100" s="930"/>
      <c r="BU100" s="930"/>
      <c r="BV100" s="930"/>
      <c r="BW100" s="930"/>
      <c r="BX100" s="930"/>
      <c r="BY100" s="930"/>
      <c r="BZ100" s="930"/>
      <c r="CA100" s="930"/>
      <c r="CB100" s="930"/>
      <c r="CC100" s="930"/>
      <c r="CD100" s="930"/>
      <c r="CE100" s="930"/>
      <c r="CF100" s="930"/>
      <c r="CG100" s="930"/>
      <c r="CH100" s="931"/>
      <c r="CI100" s="930"/>
      <c r="CJ100" s="930"/>
      <c r="CK100" s="930"/>
      <c r="CL100" s="930"/>
      <c r="CM100" s="930"/>
      <c r="CN100" s="930"/>
      <c r="CO100" s="930"/>
      <c r="CP100" s="930"/>
      <c r="CQ100" s="930"/>
      <c r="CR100" s="930"/>
      <c r="CS100" s="930"/>
      <c r="CT100" s="930"/>
      <c r="CU100" s="930"/>
      <c r="CV100" s="930"/>
      <c r="CW100" s="930"/>
      <c r="CX100" s="930"/>
      <c r="CY100" s="932"/>
      <c r="CZ100" s="933"/>
      <c r="DA100" s="934"/>
      <c r="DB100" s="934"/>
      <c r="DC100" s="934"/>
      <c r="DD100" s="934"/>
      <c r="DE100" s="934"/>
      <c r="DF100" s="934"/>
      <c r="DG100" s="934"/>
      <c r="DH100" s="934"/>
      <c r="DI100" s="934"/>
      <c r="DJ100" s="934"/>
      <c r="DK100" s="934"/>
      <c r="DL100" s="934"/>
      <c r="DM100" s="934"/>
      <c r="DN100" s="934"/>
      <c r="DO100" s="934"/>
      <c r="DP100" s="934"/>
      <c r="DQ100" s="934"/>
      <c r="DR100" s="934"/>
      <c r="DS100" s="934"/>
      <c r="DT100" s="934"/>
      <c r="DU100" s="934"/>
      <c r="DV100" s="934"/>
      <c r="DW100" s="935"/>
      <c r="DX100" s="934"/>
    </row>
    <row r="101" spans="2:128" x14ac:dyDescent="0.2">
      <c r="B101" s="976" t="s">
        <v>508</v>
      </c>
      <c r="C101" s="977" t="s">
        <v>509</v>
      </c>
      <c r="D101" s="921"/>
      <c r="E101" s="1002"/>
      <c r="F101" s="937"/>
      <c r="G101" s="938"/>
      <c r="H101" s="938"/>
      <c r="I101" s="938"/>
      <c r="J101" s="938"/>
      <c r="K101" s="938"/>
      <c r="L101" s="938"/>
      <c r="M101" s="938"/>
      <c r="N101" s="938"/>
      <c r="O101" s="938"/>
      <c r="P101" s="938"/>
      <c r="Q101" s="938"/>
      <c r="R101" s="939"/>
      <c r="S101" s="925"/>
      <c r="T101" s="926"/>
      <c r="U101" s="940"/>
      <c r="V101" s="941"/>
      <c r="W101" s="941"/>
      <c r="X101" s="929"/>
      <c r="Y101" s="929"/>
      <c r="Z101" s="929"/>
      <c r="AA101" s="929"/>
      <c r="AB101" s="929"/>
      <c r="AC101" s="930"/>
      <c r="AD101" s="930"/>
      <c r="AE101" s="930"/>
      <c r="AF101" s="930"/>
      <c r="AG101" s="930"/>
      <c r="AH101" s="930"/>
      <c r="AI101" s="930"/>
      <c r="AJ101" s="930"/>
      <c r="AK101" s="930"/>
      <c r="AL101" s="930"/>
      <c r="AM101" s="930"/>
      <c r="AN101" s="930"/>
      <c r="AO101" s="930"/>
      <c r="AP101" s="930"/>
      <c r="AQ101" s="930"/>
      <c r="AR101" s="930"/>
      <c r="AS101" s="930"/>
      <c r="AT101" s="930"/>
      <c r="AU101" s="930"/>
      <c r="AV101" s="930"/>
      <c r="AW101" s="930"/>
      <c r="AX101" s="930"/>
      <c r="AY101" s="930"/>
      <c r="AZ101" s="930"/>
      <c r="BA101" s="930"/>
      <c r="BB101" s="930"/>
      <c r="BC101" s="930"/>
      <c r="BD101" s="930"/>
      <c r="BE101" s="930"/>
      <c r="BF101" s="930"/>
      <c r="BG101" s="930"/>
      <c r="BH101" s="930"/>
      <c r="BI101" s="930"/>
      <c r="BJ101" s="930"/>
      <c r="BK101" s="930"/>
      <c r="BL101" s="930"/>
      <c r="BM101" s="930"/>
      <c r="BN101" s="930"/>
      <c r="BO101" s="930"/>
      <c r="BP101" s="930"/>
      <c r="BQ101" s="930"/>
      <c r="BR101" s="930"/>
      <c r="BS101" s="930"/>
      <c r="BT101" s="930"/>
      <c r="BU101" s="930"/>
      <c r="BV101" s="930"/>
      <c r="BW101" s="930"/>
      <c r="BX101" s="930"/>
      <c r="BY101" s="930"/>
      <c r="BZ101" s="930"/>
      <c r="CA101" s="930"/>
      <c r="CB101" s="930"/>
      <c r="CC101" s="930"/>
      <c r="CD101" s="930"/>
      <c r="CE101" s="930"/>
      <c r="CF101" s="930"/>
      <c r="CG101" s="930"/>
      <c r="CH101" s="931"/>
      <c r="CI101" s="930"/>
      <c r="CJ101" s="930"/>
      <c r="CK101" s="930"/>
      <c r="CL101" s="930"/>
      <c r="CM101" s="930"/>
      <c r="CN101" s="930"/>
      <c r="CO101" s="930"/>
      <c r="CP101" s="930"/>
      <c r="CQ101" s="930"/>
      <c r="CR101" s="930"/>
      <c r="CS101" s="930"/>
      <c r="CT101" s="930"/>
      <c r="CU101" s="930"/>
      <c r="CV101" s="930"/>
      <c r="CW101" s="930"/>
      <c r="CX101" s="930"/>
      <c r="CY101" s="932"/>
      <c r="CZ101" s="934"/>
      <c r="DA101" s="934"/>
      <c r="DB101" s="934"/>
      <c r="DC101" s="934"/>
      <c r="DD101" s="934"/>
      <c r="DE101" s="934"/>
      <c r="DF101" s="934"/>
      <c r="DG101" s="934"/>
      <c r="DH101" s="934"/>
      <c r="DI101" s="934"/>
      <c r="DJ101" s="934"/>
      <c r="DK101" s="934"/>
      <c r="DL101" s="934"/>
      <c r="DM101" s="934"/>
      <c r="DN101" s="934"/>
      <c r="DO101" s="934"/>
      <c r="DP101" s="934"/>
      <c r="DQ101" s="934"/>
      <c r="DR101" s="934"/>
      <c r="DS101" s="934"/>
      <c r="DT101" s="934"/>
      <c r="DU101" s="934"/>
      <c r="DV101" s="934"/>
      <c r="DW101" s="934"/>
      <c r="DX101" s="934"/>
    </row>
    <row r="102" spans="2:128" ht="43.15" customHeight="1" x14ac:dyDescent="0.2">
      <c r="B102" s="942" t="s">
        <v>770</v>
      </c>
      <c r="C102" s="693" t="s">
        <v>771</v>
      </c>
      <c r="D102" s="944" t="s">
        <v>772</v>
      </c>
      <c r="E102" s="978" t="s">
        <v>519</v>
      </c>
      <c r="F102" s="945" t="s">
        <v>696</v>
      </c>
      <c r="G102" s="946" t="s">
        <v>51</v>
      </c>
      <c r="H102" s="947" t="s">
        <v>490</v>
      </c>
      <c r="I102" s="948">
        <f>MAX(X102:AV102)</f>
        <v>1</v>
      </c>
      <c r="J102" s="949">
        <f>SUMPRODUCT($X$2:$CY$2,$X102:$CY102)*365</f>
        <v>9707.7278332993592</v>
      </c>
      <c r="K102" s="949">
        <f>SUMPRODUCT($X$2:$CY$2,$X103:$CY103)+SUMPRODUCT($X$2:$CY$2,$X104:$CY104)+SUMPRODUCT($X$2:$CY$2,$X105:$CY105)</f>
        <v>0</v>
      </c>
      <c r="L102" s="949">
        <f>SUMPRODUCT($X$2:$CY$2,$X106:$CY106) +SUMPRODUCT($X$2:$CY$2,$X107:$CY107)</f>
        <v>0</v>
      </c>
      <c r="M102" s="949">
        <f>SUMPRODUCT($X$2:$CY$2,$X108:$CY108)</f>
        <v>-892.39210257525133</v>
      </c>
      <c r="N102" s="949">
        <f>SUMPRODUCT($X$2:$CY$2,$X111:$CY111) +SUMPRODUCT($X$2:$CY$2,$X112:$CY112)</f>
        <v>0</v>
      </c>
      <c r="O102" s="949">
        <f>SUMPRODUCT($X$2:$CY$2,$X109:$CY109) +SUMPRODUCT($X$2:$CY$2,$X110:$CY110) +SUMPRODUCT($X$2:$CY$2,$X113:$CY113)</f>
        <v>-7984.9951054052262</v>
      </c>
      <c r="P102" s="949">
        <f>SUM(K102:O102)</f>
        <v>-8877.3872079804769</v>
      </c>
      <c r="Q102" s="949">
        <f>(SUM(K102:M102)*100000)/(J102*1000)</f>
        <v>-9.1925949913240874</v>
      </c>
      <c r="R102" s="950">
        <f>(P102*100000)/(J102*1000)</f>
        <v>-91.446601722076963</v>
      </c>
      <c r="S102" s="951">
        <v>3</v>
      </c>
      <c r="T102" s="952">
        <v>4</v>
      </c>
      <c r="U102" s="696" t="s">
        <v>491</v>
      </c>
      <c r="V102" s="697" t="s">
        <v>123</v>
      </c>
      <c r="W102" s="698" t="s">
        <v>75</v>
      </c>
      <c r="X102" s="688">
        <v>0.2</v>
      </c>
      <c r="Y102" s="688">
        <v>0.4</v>
      </c>
      <c r="Z102" s="688">
        <v>0.6</v>
      </c>
      <c r="AA102" s="688">
        <v>0.8</v>
      </c>
      <c r="AB102" s="688">
        <v>1</v>
      </c>
      <c r="AC102" s="688">
        <f>AB102</f>
        <v>1</v>
      </c>
      <c r="AD102" s="688">
        <f t="shared" ref="AD102:CO102" si="26">AC102</f>
        <v>1</v>
      </c>
      <c r="AE102" s="688">
        <f t="shared" si="26"/>
        <v>1</v>
      </c>
      <c r="AF102" s="688">
        <f t="shared" si="26"/>
        <v>1</v>
      </c>
      <c r="AG102" s="688">
        <f t="shared" si="26"/>
        <v>1</v>
      </c>
      <c r="AH102" s="688">
        <f t="shared" si="26"/>
        <v>1</v>
      </c>
      <c r="AI102" s="688">
        <f t="shared" si="26"/>
        <v>1</v>
      </c>
      <c r="AJ102" s="688">
        <f t="shared" si="26"/>
        <v>1</v>
      </c>
      <c r="AK102" s="688">
        <f t="shared" si="26"/>
        <v>1</v>
      </c>
      <c r="AL102" s="688">
        <f t="shared" si="26"/>
        <v>1</v>
      </c>
      <c r="AM102" s="688">
        <f t="shared" si="26"/>
        <v>1</v>
      </c>
      <c r="AN102" s="688">
        <f t="shared" si="26"/>
        <v>1</v>
      </c>
      <c r="AO102" s="688">
        <f t="shared" si="26"/>
        <v>1</v>
      </c>
      <c r="AP102" s="688">
        <f t="shared" si="26"/>
        <v>1</v>
      </c>
      <c r="AQ102" s="688">
        <f t="shared" si="26"/>
        <v>1</v>
      </c>
      <c r="AR102" s="688">
        <f t="shared" si="26"/>
        <v>1</v>
      </c>
      <c r="AS102" s="688">
        <f t="shared" si="26"/>
        <v>1</v>
      </c>
      <c r="AT102" s="688">
        <f t="shared" si="26"/>
        <v>1</v>
      </c>
      <c r="AU102" s="688">
        <f t="shared" si="26"/>
        <v>1</v>
      </c>
      <c r="AV102" s="688">
        <f t="shared" si="26"/>
        <v>1</v>
      </c>
      <c r="AW102" s="688">
        <f t="shared" si="26"/>
        <v>1</v>
      </c>
      <c r="AX102" s="688">
        <f t="shared" si="26"/>
        <v>1</v>
      </c>
      <c r="AY102" s="688">
        <f t="shared" si="26"/>
        <v>1</v>
      </c>
      <c r="AZ102" s="688">
        <f t="shared" si="26"/>
        <v>1</v>
      </c>
      <c r="BA102" s="688">
        <f t="shared" si="26"/>
        <v>1</v>
      </c>
      <c r="BB102" s="688">
        <f t="shared" si="26"/>
        <v>1</v>
      </c>
      <c r="BC102" s="688">
        <f t="shared" si="26"/>
        <v>1</v>
      </c>
      <c r="BD102" s="688">
        <f t="shared" si="26"/>
        <v>1</v>
      </c>
      <c r="BE102" s="688">
        <f t="shared" si="26"/>
        <v>1</v>
      </c>
      <c r="BF102" s="688">
        <f t="shared" si="26"/>
        <v>1</v>
      </c>
      <c r="BG102" s="688">
        <f t="shared" si="26"/>
        <v>1</v>
      </c>
      <c r="BH102" s="688">
        <f t="shared" si="26"/>
        <v>1</v>
      </c>
      <c r="BI102" s="688">
        <f t="shared" si="26"/>
        <v>1</v>
      </c>
      <c r="BJ102" s="688">
        <f t="shared" si="26"/>
        <v>1</v>
      </c>
      <c r="BK102" s="688">
        <f t="shared" si="26"/>
        <v>1</v>
      </c>
      <c r="BL102" s="688">
        <f t="shared" si="26"/>
        <v>1</v>
      </c>
      <c r="BM102" s="688">
        <f t="shared" si="26"/>
        <v>1</v>
      </c>
      <c r="BN102" s="688">
        <f t="shared" si="26"/>
        <v>1</v>
      </c>
      <c r="BO102" s="688">
        <f t="shared" si="26"/>
        <v>1</v>
      </c>
      <c r="BP102" s="688">
        <f t="shared" si="26"/>
        <v>1</v>
      </c>
      <c r="BQ102" s="688">
        <f t="shared" si="26"/>
        <v>1</v>
      </c>
      <c r="BR102" s="688">
        <f t="shared" si="26"/>
        <v>1</v>
      </c>
      <c r="BS102" s="688">
        <f t="shared" si="26"/>
        <v>1</v>
      </c>
      <c r="BT102" s="688">
        <f t="shared" si="26"/>
        <v>1</v>
      </c>
      <c r="BU102" s="688">
        <f t="shared" si="26"/>
        <v>1</v>
      </c>
      <c r="BV102" s="688">
        <f t="shared" si="26"/>
        <v>1</v>
      </c>
      <c r="BW102" s="688">
        <f t="shared" si="26"/>
        <v>1</v>
      </c>
      <c r="BX102" s="688">
        <f t="shared" si="26"/>
        <v>1</v>
      </c>
      <c r="BY102" s="688">
        <f t="shared" si="26"/>
        <v>1</v>
      </c>
      <c r="BZ102" s="688">
        <f t="shared" si="26"/>
        <v>1</v>
      </c>
      <c r="CA102" s="688">
        <f t="shared" si="26"/>
        <v>1</v>
      </c>
      <c r="CB102" s="688">
        <f t="shared" si="26"/>
        <v>1</v>
      </c>
      <c r="CC102" s="688">
        <f t="shared" si="26"/>
        <v>1</v>
      </c>
      <c r="CD102" s="688">
        <f t="shared" si="26"/>
        <v>1</v>
      </c>
      <c r="CE102" s="688">
        <f t="shared" si="26"/>
        <v>1</v>
      </c>
      <c r="CF102" s="688">
        <f t="shared" si="26"/>
        <v>1</v>
      </c>
      <c r="CG102" s="688">
        <f t="shared" si="26"/>
        <v>1</v>
      </c>
      <c r="CH102" s="688">
        <f t="shared" si="26"/>
        <v>1</v>
      </c>
      <c r="CI102" s="688">
        <f t="shared" si="26"/>
        <v>1</v>
      </c>
      <c r="CJ102" s="688">
        <f t="shared" si="26"/>
        <v>1</v>
      </c>
      <c r="CK102" s="688">
        <f t="shared" si="26"/>
        <v>1</v>
      </c>
      <c r="CL102" s="688">
        <f t="shared" si="26"/>
        <v>1</v>
      </c>
      <c r="CM102" s="688">
        <f t="shared" si="26"/>
        <v>1</v>
      </c>
      <c r="CN102" s="688">
        <f t="shared" si="26"/>
        <v>1</v>
      </c>
      <c r="CO102" s="688">
        <f t="shared" si="26"/>
        <v>1</v>
      </c>
      <c r="CP102" s="688">
        <f t="shared" ref="CP102:CY102" si="27">CO102</f>
        <v>1</v>
      </c>
      <c r="CQ102" s="688">
        <f t="shared" si="27"/>
        <v>1</v>
      </c>
      <c r="CR102" s="688">
        <f t="shared" si="27"/>
        <v>1</v>
      </c>
      <c r="CS102" s="688">
        <f t="shared" si="27"/>
        <v>1</v>
      </c>
      <c r="CT102" s="688">
        <f t="shared" si="27"/>
        <v>1</v>
      </c>
      <c r="CU102" s="688">
        <f t="shared" si="27"/>
        <v>1</v>
      </c>
      <c r="CV102" s="688">
        <f t="shared" si="27"/>
        <v>1</v>
      </c>
      <c r="CW102" s="688">
        <f t="shared" si="27"/>
        <v>1</v>
      </c>
      <c r="CX102" s="688">
        <f t="shared" si="27"/>
        <v>1</v>
      </c>
      <c r="CY102" s="688">
        <f t="shared" si="27"/>
        <v>1</v>
      </c>
      <c r="CZ102" s="953">
        <v>0</v>
      </c>
      <c r="DA102" s="954">
        <v>0</v>
      </c>
      <c r="DB102" s="954">
        <v>0</v>
      </c>
      <c r="DC102" s="954">
        <v>0</v>
      </c>
      <c r="DD102" s="954">
        <v>0</v>
      </c>
      <c r="DE102" s="954">
        <v>0</v>
      </c>
      <c r="DF102" s="954">
        <v>0</v>
      </c>
      <c r="DG102" s="954">
        <v>0</v>
      </c>
      <c r="DH102" s="954">
        <v>0</v>
      </c>
      <c r="DI102" s="954">
        <v>0</v>
      </c>
      <c r="DJ102" s="954">
        <v>0</v>
      </c>
      <c r="DK102" s="954">
        <v>0</v>
      </c>
      <c r="DL102" s="954">
        <v>0</v>
      </c>
      <c r="DM102" s="954">
        <v>0</v>
      </c>
      <c r="DN102" s="954">
        <v>0</v>
      </c>
      <c r="DO102" s="954">
        <v>0</v>
      </c>
      <c r="DP102" s="954">
        <v>0</v>
      </c>
      <c r="DQ102" s="954">
        <v>0</v>
      </c>
      <c r="DR102" s="954">
        <v>0</v>
      </c>
      <c r="DS102" s="954">
        <v>0</v>
      </c>
      <c r="DT102" s="954">
        <v>0</v>
      </c>
      <c r="DU102" s="954">
        <v>0</v>
      </c>
      <c r="DV102" s="954">
        <v>0</v>
      </c>
      <c r="DW102" s="955">
        <v>0</v>
      </c>
      <c r="DX102" s="934"/>
    </row>
    <row r="103" spans="2:128" x14ac:dyDescent="0.2">
      <c r="B103" s="956"/>
      <c r="C103" s="735"/>
      <c r="D103" s="957"/>
      <c r="E103" s="958"/>
      <c r="F103" s="959"/>
      <c r="G103" s="957"/>
      <c r="H103" s="959"/>
      <c r="I103" s="959"/>
      <c r="J103" s="959"/>
      <c r="K103" s="959"/>
      <c r="L103" s="959"/>
      <c r="M103" s="959"/>
      <c r="N103" s="959"/>
      <c r="O103" s="959"/>
      <c r="P103" s="959"/>
      <c r="Q103" s="959"/>
      <c r="R103" s="738"/>
      <c r="S103" s="959"/>
      <c r="T103" s="959"/>
      <c r="U103" s="699" t="s">
        <v>492</v>
      </c>
      <c r="V103" s="697" t="s">
        <v>123</v>
      </c>
      <c r="W103" s="698" t="s">
        <v>493</v>
      </c>
      <c r="X103" s="689">
        <v>0</v>
      </c>
      <c r="Y103" s="689">
        <v>0</v>
      </c>
      <c r="Z103" s="689">
        <v>0</v>
      </c>
      <c r="AA103" s="689">
        <v>0</v>
      </c>
      <c r="AB103" s="689">
        <v>0</v>
      </c>
      <c r="AC103" s="689">
        <v>0</v>
      </c>
      <c r="AD103" s="689">
        <v>0</v>
      </c>
      <c r="AE103" s="689">
        <v>0</v>
      </c>
      <c r="AF103" s="689">
        <v>0</v>
      </c>
      <c r="AG103" s="689">
        <v>0</v>
      </c>
      <c r="AH103" s="689">
        <v>0</v>
      </c>
      <c r="AI103" s="689">
        <v>0</v>
      </c>
      <c r="AJ103" s="689">
        <v>0</v>
      </c>
      <c r="AK103" s="689">
        <v>0</v>
      </c>
      <c r="AL103" s="689">
        <v>0</v>
      </c>
      <c r="AM103" s="689">
        <v>0</v>
      </c>
      <c r="AN103" s="689">
        <v>0</v>
      </c>
      <c r="AO103" s="689">
        <v>0</v>
      </c>
      <c r="AP103" s="689">
        <v>0</v>
      </c>
      <c r="AQ103" s="689">
        <v>0</v>
      </c>
      <c r="AR103" s="689">
        <v>0</v>
      </c>
      <c r="AS103" s="689">
        <v>0</v>
      </c>
      <c r="AT103" s="689">
        <v>0</v>
      </c>
      <c r="AU103" s="689">
        <v>0</v>
      </c>
      <c r="AV103" s="689">
        <v>0</v>
      </c>
      <c r="AW103" s="689">
        <v>0</v>
      </c>
      <c r="AX103" s="689">
        <v>0</v>
      </c>
      <c r="AY103" s="689">
        <v>0</v>
      </c>
      <c r="AZ103" s="689">
        <v>0</v>
      </c>
      <c r="BA103" s="689">
        <v>0</v>
      </c>
      <c r="BB103" s="689">
        <v>0</v>
      </c>
      <c r="BC103" s="689">
        <v>0</v>
      </c>
      <c r="BD103" s="689">
        <v>0</v>
      </c>
      <c r="BE103" s="689">
        <v>0</v>
      </c>
      <c r="BF103" s="689">
        <v>0</v>
      </c>
      <c r="BG103" s="689">
        <v>0</v>
      </c>
      <c r="BH103" s="689">
        <v>0</v>
      </c>
      <c r="BI103" s="689">
        <v>0</v>
      </c>
      <c r="BJ103" s="689">
        <v>0</v>
      </c>
      <c r="BK103" s="689">
        <v>0</v>
      </c>
      <c r="BL103" s="689">
        <v>0</v>
      </c>
      <c r="BM103" s="689">
        <v>0</v>
      </c>
      <c r="BN103" s="689">
        <v>0</v>
      </c>
      <c r="BO103" s="689">
        <v>0</v>
      </c>
      <c r="BP103" s="689">
        <v>0</v>
      </c>
      <c r="BQ103" s="689">
        <v>0</v>
      </c>
      <c r="BR103" s="689">
        <v>0</v>
      </c>
      <c r="BS103" s="689">
        <v>0</v>
      </c>
      <c r="BT103" s="689">
        <v>0</v>
      </c>
      <c r="BU103" s="689">
        <v>0</v>
      </c>
      <c r="BV103" s="689">
        <v>0</v>
      </c>
      <c r="BW103" s="689">
        <v>0</v>
      </c>
      <c r="BX103" s="689">
        <v>0</v>
      </c>
      <c r="BY103" s="689">
        <v>0</v>
      </c>
      <c r="BZ103" s="689">
        <v>0</v>
      </c>
      <c r="CA103" s="689">
        <v>0</v>
      </c>
      <c r="CB103" s="689">
        <v>0</v>
      </c>
      <c r="CC103" s="689">
        <v>0</v>
      </c>
      <c r="CD103" s="689">
        <v>0</v>
      </c>
      <c r="CE103" s="689">
        <v>0</v>
      </c>
      <c r="CF103" s="689">
        <v>0</v>
      </c>
      <c r="CG103" s="689">
        <v>0</v>
      </c>
      <c r="CH103" s="689">
        <v>0</v>
      </c>
      <c r="CI103" s="689">
        <v>0</v>
      </c>
      <c r="CJ103" s="689">
        <v>0</v>
      </c>
      <c r="CK103" s="689">
        <v>0</v>
      </c>
      <c r="CL103" s="689">
        <v>0</v>
      </c>
      <c r="CM103" s="689">
        <v>0</v>
      </c>
      <c r="CN103" s="689">
        <v>0</v>
      </c>
      <c r="CO103" s="689">
        <v>0</v>
      </c>
      <c r="CP103" s="689">
        <v>0</v>
      </c>
      <c r="CQ103" s="689">
        <v>0</v>
      </c>
      <c r="CR103" s="689">
        <v>0</v>
      </c>
      <c r="CS103" s="689">
        <v>0</v>
      </c>
      <c r="CT103" s="689">
        <v>0</v>
      </c>
      <c r="CU103" s="689">
        <v>0</v>
      </c>
      <c r="CV103" s="689">
        <v>0</v>
      </c>
      <c r="CW103" s="689">
        <v>0</v>
      </c>
      <c r="CX103" s="689">
        <v>0</v>
      </c>
      <c r="CY103" s="689">
        <v>0</v>
      </c>
      <c r="CZ103" s="953">
        <v>0</v>
      </c>
      <c r="DA103" s="954">
        <v>0</v>
      </c>
      <c r="DB103" s="954">
        <v>0</v>
      </c>
      <c r="DC103" s="954">
        <v>0</v>
      </c>
      <c r="DD103" s="954">
        <v>0</v>
      </c>
      <c r="DE103" s="954">
        <v>0</v>
      </c>
      <c r="DF103" s="954">
        <v>0</v>
      </c>
      <c r="DG103" s="954">
        <v>0</v>
      </c>
      <c r="DH103" s="954">
        <v>0</v>
      </c>
      <c r="DI103" s="954">
        <v>0</v>
      </c>
      <c r="DJ103" s="954">
        <v>0</v>
      </c>
      <c r="DK103" s="954">
        <v>0</v>
      </c>
      <c r="DL103" s="954">
        <v>0</v>
      </c>
      <c r="DM103" s="954">
        <v>0</v>
      </c>
      <c r="DN103" s="954">
        <v>0</v>
      </c>
      <c r="DO103" s="954">
        <v>0</v>
      </c>
      <c r="DP103" s="954">
        <v>0</v>
      </c>
      <c r="DQ103" s="954">
        <v>0</v>
      </c>
      <c r="DR103" s="954">
        <v>0</v>
      </c>
      <c r="DS103" s="954">
        <v>0</v>
      </c>
      <c r="DT103" s="954">
        <v>0</v>
      </c>
      <c r="DU103" s="954">
        <v>0</v>
      </c>
      <c r="DV103" s="954">
        <v>0</v>
      </c>
      <c r="DW103" s="955">
        <v>0</v>
      </c>
      <c r="DX103" s="934"/>
    </row>
    <row r="104" spans="2:128" x14ac:dyDescent="0.2">
      <c r="B104" s="960"/>
      <c r="C104" s="743"/>
      <c r="D104" s="961"/>
      <c r="E104" s="962"/>
      <c r="F104" s="961"/>
      <c r="G104" s="961"/>
      <c r="H104" s="961"/>
      <c r="I104" s="961"/>
      <c r="J104" s="961"/>
      <c r="K104" s="961"/>
      <c r="L104" s="961"/>
      <c r="M104" s="961"/>
      <c r="N104" s="961"/>
      <c r="O104" s="961"/>
      <c r="P104" s="961"/>
      <c r="Q104" s="961"/>
      <c r="R104" s="745"/>
      <c r="S104" s="961"/>
      <c r="T104" s="961"/>
      <c r="U104" s="699" t="s">
        <v>494</v>
      </c>
      <c r="V104" s="697" t="s">
        <v>123</v>
      </c>
      <c r="W104" s="698" t="s">
        <v>493</v>
      </c>
      <c r="X104" s="700">
        <v>0</v>
      </c>
      <c r="Y104" s="700">
        <v>0</v>
      </c>
      <c r="Z104" s="700">
        <v>0</v>
      </c>
      <c r="AA104" s="700">
        <v>0</v>
      </c>
      <c r="AB104" s="700">
        <v>0</v>
      </c>
      <c r="AC104" s="700">
        <v>0</v>
      </c>
      <c r="AD104" s="700">
        <v>0</v>
      </c>
      <c r="AE104" s="700">
        <v>0</v>
      </c>
      <c r="AF104" s="700">
        <v>0</v>
      </c>
      <c r="AG104" s="700">
        <v>0</v>
      </c>
      <c r="AH104" s="700">
        <v>0</v>
      </c>
      <c r="AI104" s="700">
        <v>0</v>
      </c>
      <c r="AJ104" s="700">
        <v>0</v>
      </c>
      <c r="AK104" s="700">
        <v>0</v>
      </c>
      <c r="AL104" s="700">
        <v>0</v>
      </c>
      <c r="AM104" s="700">
        <v>0</v>
      </c>
      <c r="AN104" s="700">
        <v>0</v>
      </c>
      <c r="AO104" s="700">
        <v>0</v>
      </c>
      <c r="AP104" s="700">
        <v>0</v>
      </c>
      <c r="AQ104" s="700">
        <v>0</v>
      </c>
      <c r="AR104" s="700">
        <v>0</v>
      </c>
      <c r="AS104" s="700">
        <v>0</v>
      </c>
      <c r="AT104" s="700">
        <v>0</v>
      </c>
      <c r="AU104" s="700">
        <v>0</v>
      </c>
      <c r="AV104" s="700">
        <v>0</v>
      </c>
      <c r="AW104" s="700">
        <v>0</v>
      </c>
      <c r="AX104" s="700">
        <v>0</v>
      </c>
      <c r="AY104" s="700">
        <v>0</v>
      </c>
      <c r="AZ104" s="700">
        <v>0</v>
      </c>
      <c r="BA104" s="700">
        <v>0</v>
      </c>
      <c r="BB104" s="700">
        <v>0</v>
      </c>
      <c r="BC104" s="700">
        <v>0</v>
      </c>
      <c r="BD104" s="700">
        <v>0</v>
      </c>
      <c r="BE104" s="700">
        <v>0</v>
      </c>
      <c r="BF104" s="700">
        <v>0</v>
      </c>
      <c r="BG104" s="700">
        <v>0</v>
      </c>
      <c r="BH104" s="700">
        <v>0</v>
      </c>
      <c r="BI104" s="700">
        <v>0</v>
      </c>
      <c r="BJ104" s="700">
        <v>0</v>
      </c>
      <c r="BK104" s="700">
        <v>0</v>
      </c>
      <c r="BL104" s="700">
        <v>0</v>
      </c>
      <c r="BM104" s="700">
        <v>0</v>
      </c>
      <c r="BN104" s="700">
        <v>0</v>
      </c>
      <c r="BO104" s="700">
        <v>0</v>
      </c>
      <c r="BP104" s="700">
        <v>0</v>
      </c>
      <c r="BQ104" s="700">
        <v>0</v>
      </c>
      <c r="BR104" s="700">
        <v>0</v>
      </c>
      <c r="BS104" s="700">
        <v>0</v>
      </c>
      <c r="BT104" s="700">
        <v>0</v>
      </c>
      <c r="BU104" s="700">
        <v>0</v>
      </c>
      <c r="BV104" s="700">
        <v>0</v>
      </c>
      <c r="BW104" s="700">
        <v>0</v>
      </c>
      <c r="BX104" s="700">
        <v>0</v>
      </c>
      <c r="BY104" s="700">
        <v>0</v>
      </c>
      <c r="BZ104" s="700">
        <v>0</v>
      </c>
      <c r="CA104" s="700">
        <v>0</v>
      </c>
      <c r="CB104" s="700">
        <v>0</v>
      </c>
      <c r="CC104" s="700">
        <v>0</v>
      </c>
      <c r="CD104" s="700">
        <v>0</v>
      </c>
      <c r="CE104" s="700">
        <v>0</v>
      </c>
      <c r="CF104" s="700">
        <v>0</v>
      </c>
      <c r="CG104" s="700">
        <v>0</v>
      </c>
      <c r="CH104" s="700">
        <v>0</v>
      </c>
      <c r="CI104" s="700">
        <v>0</v>
      </c>
      <c r="CJ104" s="700">
        <v>0</v>
      </c>
      <c r="CK104" s="700">
        <v>0</v>
      </c>
      <c r="CL104" s="700">
        <v>0</v>
      </c>
      <c r="CM104" s="700">
        <v>0</v>
      </c>
      <c r="CN104" s="700">
        <v>0</v>
      </c>
      <c r="CO104" s="700">
        <v>0</v>
      </c>
      <c r="CP104" s="700">
        <v>0</v>
      </c>
      <c r="CQ104" s="700">
        <v>0</v>
      </c>
      <c r="CR104" s="700">
        <v>0</v>
      </c>
      <c r="CS104" s="700">
        <v>0</v>
      </c>
      <c r="CT104" s="700">
        <v>0</v>
      </c>
      <c r="CU104" s="700">
        <v>0</v>
      </c>
      <c r="CV104" s="700">
        <v>0</v>
      </c>
      <c r="CW104" s="700">
        <v>0</v>
      </c>
      <c r="CX104" s="700">
        <v>0</v>
      </c>
      <c r="CY104" s="700">
        <v>0</v>
      </c>
      <c r="CZ104" s="953">
        <v>0</v>
      </c>
      <c r="DA104" s="954">
        <v>0</v>
      </c>
      <c r="DB104" s="954">
        <v>0</v>
      </c>
      <c r="DC104" s="954">
        <v>0</v>
      </c>
      <c r="DD104" s="954">
        <v>0</v>
      </c>
      <c r="DE104" s="954">
        <v>0</v>
      </c>
      <c r="DF104" s="954">
        <v>0</v>
      </c>
      <c r="DG104" s="954">
        <v>0</v>
      </c>
      <c r="DH104" s="954">
        <v>0</v>
      </c>
      <c r="DI104" s="954">
        <v>0</v>
      </c>
      <c r="DJ104" s="954">
        <v>0</v>
      </c>
      <c r="DK104" s="954">
        <v>0</v>
      </c>
      <c r="DL104" s="954">
        <v>0</v>
      </c>
      <c r="DM104" s="954">
        <v>0</v>
      </c>
      <c r="DN104" s="954">
        <v>0</v>
      </c>
      <c r="DO104" s="954">
        <v>0</v>
      </c>
      <c r="DP104" s="954">
        <v>0</v>
      </c>
      <c r="DQ104" s="954">
        <v>0</v>
      </c>
      <c r="DR104" s="954">
        <v>0</v>
      </c>
      <c r="DS104" s="954">
        <v>0</v>
      </c>
      <c r="DT104" s="954">
        <v>0</v>
      </c>
      <c r="DU104" s="954">
        <v>0</v>
      </c>
      <c r="DV104" s="954">
        <v>0</v>
      </c>
      <c r="DW104" s="955">
        <v>0</v>
      </c>
      <c r="DX104" s="934"/>
    </row>
    <row r="105" spans="2:128" x14ac:dyDescent="0.2">
      <c r="B105" s="960"/>
      <c r="C105" s="743"/>
      <c r="D105" s="961"/>
      <c r="E105" s="962"/>
      <c r="F105" s="961"/>
      <c r="G105" s="961"/>
      <c r="H105" s="961"/>
      <c r="I105" s="961"/>
      <c r="J105" s="961"/>
      <c r="K105" s="961"/>
      <c r="L105" s="961"/>
      <c r="M105" s="961"/>
      <c r="N105" s="961"/>
      <c r="O105" s="961"/>
      <c r="P105" s="961"/>
      <c r="Q105" s="961"/>
      <c r="R105" s="745"/>
      <c r="S105" s="961"/>
      <c r="T105" s="961"/>
      <c r="U105" s="699" t="s">
        <v>721</v>
      </c>
      <c r="V105" s="697" t="s">
        <v>123</v>
      </c>
      <c r="W105" s="698" t="s">
        <v>493</v>
      </c>
      <c r="X105" s="689">
        <v>0</v>
      </c>
      <c r="Y105" s="689">
        <v>0</v>
      </c>
      <c r="Z105" s="689">
        <v>0</v>
      </c>
      <c r="AA105" s="689">
        <v>0</v>
      </c>
      <c r="AB105" s="689">
        <v>0</v>
      </c>
      <c r="AC105" s="689">
        <v>0</v>
      </c>
      <c r="AD105" s="689">
        <v>0</v>
      </c>
      <c r="AE105" s="689">
        <v>0</v>
      </c>
      <c r="AF105" s="689">
        <v>0</v>
      </c>
      <c r="AG105" s="689">
        <v>0</v>
      </c>
      <c r="AH105" s="689">
        <v>0</v>
      </c>
      <c r="AI105" s="689">
        <v>0</v>
      </c>
      <c r="AJ105" s="689">
        <v>0</v>
      </c>
      <c r="AK105" s="689">
        <v>0</v>
      </c>
      <c r="AL105" s="689">
        <v>0</v>
      </c>
      <c r="AM105" s="689">
        <v>0</v>
      </c>
      <c r="AN105" s="689">
        <v>0</v>
      </c>
      <c r="AO105" s="689">
        <v>0</v>
      </c>
      <c r="AP105" s="689">
        <v>0</v>
      </c>
      <c r="AQ105" s="689">
        <v>0</v>
      </c>
      <c r="AR105" s="689">
        <v>0</v>
      </c>
      <c r="AS105" s="689">
        <v>0</v>
      </c>
      <c r="AT105" s="689">
        <v>0</v>
      </c>
      <c r="AU105" s="689">
        <v>0</v>
      </c>
      <c r="AV105" s="689">
        <v>0</v>
      </c>
      <c r="AW105" s="689">
        <v>0</v>
      </c>
      <c r="AX105" s="689">
        <v>0</v>
      </c>
      <c r="AY105" s="689">
        <v>0</v>
      </c>
      <c r="AZ105" s="689">
        <v>0</v>
      </c>
      <c r="BA105" s="689">
        <v>0</v>
      </c>
      <c r="BB105" s="689">
        <v>0</v>
      </c>
      <c r="BC105" s="689">
        <v>0</v>
      </c>
      <c r="BD105" s="689">
        <v>0</v>
      </c>
      <c r="BE105" s="689">
        <v>0</v>
      </c>
      <c r="BF105" s="689">
        <v>0</v>
      </c>
      <c r="BG105" s="689">
        <v>0</v>
      </c>
      <c r="BH105" s="689">
        <v>0</v>
      </c>
      <c r="BI105" s="689">
        <v>0</v>
      </c>
      <c r="BJ105" s="689">
        <v>0</v>
      </c>
      <c r="BK105" s="689">
        <v>0</v>
      </c>
      <c r="BL105" s="689">
        <v>0</v>
      </c>
      <c r="BM105" s="689">
        <v>0</v>
      </c>
      <c r="BN105" s="689">
        <v>0</v>
      </c>
      <c r="BO105" s="689">
        <v>0</v>
      </c>
      <c r="BP105" s="689">
        <v>0</v>
      </c>
      <c r="BQ105" s="689">
        <v>0</v>
      </c>
      <c r="BR105" s="689">
        <v>0</v>
      </c>
      <c r="BS105" s="689">
        <v>0</v>
      </c>
      <c r="BT105" s="689">
        <v>0</v>
      </c>
      <c r="BU105" s="689">
        <v>0</v>
      </c>
      <c r="BV105" s="689">
        <v>0</v>
      </c>
      <c r="BW105" s="689">
        <v>0</v>
      </c>
      <c r="BX105" s="689">
        <v>0</v>
      </c>
      <c r="BY105" s="689">
        <v>0</v>
      </c>
      <c r="BZ105" s="689">
        <v>0</v>
      </c>
      <c r="CA105" s="689">
        <v>0</v>
      </c>
      <c r="CB105" s="689">
        <v>0</v>
      </c>
      <c r="CC105" s="689">
        <v>0</v>
      </c>
      <c r="CD105" s="689">
        <v>0</v>
      </c>
      <c r="CE105" s="689">
        <v>0</v>
      </c>
      <c r="CF105" s="689">
        <v>0</v>
      </c>
      <c r="CG105" s="689">
        <v>0</v>
      </c>
      <c r="CH105" s="689">
        <v>0</v>
      </c>
      <c r="CI105" s="689">
        <v>0</v>
      </c>
      <c r="CJ105" s="689">
        <v>0</v>
      </c>
      <c r="CK105" s="689">
        <v>0</v>
      </c>
      <c r="CL105" s="689">
        <v>0</v>
      </c>
      <c r="CM105" s="689">
        <v>0</v>
      </c>
      <c r="CN105" s="689">
        <v>0</v>
      </c>
      <c r="CO105" s="689">
        <v>0</v>
      </c>
      <c r="CP105" s="689">
        <v>0</v>
      </c>
      <c r="CQ105" s="689">
        <v>0</v>
      </c>
      <c r="CR105" s="689">
        <v>0</v>
      </c>
      <c r="CS105" s="689">
        <v>0</v>
      </c>
      <c r="CT105" s="689">
        <v>0</v>
      </c>
      <c r="CU105" s="689">
        <v>0</v>
      </c>
      <c r="CV105" s="689">
        <v>0</v>
      </c>
      <c r="CW105" s="689">
        <v>0</v>
      </c>
      <c r="CX105" s="689">
        <v>0</v>
      </c>
      <c r="CY105" s="689">
        <v>0</v>
      </c>
      <c r="CZ105" s="953"/>
      <c r="DA105" s="954"/>
      <c r="DB105" s="954"/>
      <c r="DC105" s="954"/>
      <c r="DD105" s="954"/>
      <c r="DE105" s="954"/>
      <c r="DF105" s="954"/>
      <c r="DG105" s="954"/>
      <c r="DH105" s="954"/>
      <c r="DI105" s="954"/>
      <c r="DJ105" s="954"/>
      <c r="DK105" s="954"/>
      <c r="DL105" s="954"/>
      <c r="DM105" s="954"/>
      <c r="DN105" s="954"/>
      <c r="DO105" s="954"/>
      <c r="DP105" s="954"/>
      <c r="DQ105" s="954"/>
      <c r="DR105" s="954"/>
      <c r="DS105" s="954"/>
      <c r="DT105" s="954"/>
      <c r="DU105" s="954"/>
      <c r="DV105" s="954"/>
      <c r="DW105" s="955"/>
      <c r="DX105" s="934"/>
    </row>
    <row r="106" spans="2:128" x14ac:dyDescent="0.2">
      <c r="B106" s="960"/>
      <c r="C106" s="963"/>
      <c r="D106" s="885"/>
      <c r="E106" s="920"/>
      <c r="F106" s="885"/>
      <c r="G106" s="885"/>
      <c r="H106" s="885"/>
      <c r="I106" s="885"/>
      <c r="J106" s="885"/>
      <c r="K106" s="885"/>
      <c r="L106" s="885"/>
      <c r="M106" s="885"/>
      <c r="N106" s="885"/>
      <c r="O106" s="885"/>
      <c r="P106" s="885"/>
      <c r="Q106" s="885"/>
      <c r="R106" s="964"/>
      <c r="S106" s="885"/>
      <c r="T106" s="885"/>
      <c r="U106" s="699" t="s">
        <v>495</v>
      </c>
      <c r="V106" s="697" t="s">
        <v>123</v>
      </c>
      <c r="W106" s="701" t="s">
        <v>493</v>
      </c>
      <c r="X106" s="689">
        <v>0</v>
      </c>
      <c r="Y106" s="689">
        <v>0</v>
      </c>
      <c r="Z106" s="689">
        <v>0</v>
      </c>
      <c r="AA106" s="689">
        <v>0</v>
      </c>
      <c r="AB106" s="689">
        <v>0</v>
      </c>
      <c r="AC106" s="689">
        <v>0</v>
      </c>
      <c r="AD106" s="689">
        <v>0</v>
      </c>
      <c r="AE106" s="689">
        <v>0</v>
      </c>
      <c r="AF106" s="689">
        <v>0</v>
      </c>
      <c r="AG106" s="689">
        <v>0</v>
      </c>
      <c r="AH106" s="689">
        <v>0</v>
      </c>
      <c r="AI106" s="689">
        <v>0</v>
      </c>
      <c r="AJ106" s="689">
        <v>0</v>
      </c>
      <c r="AK106" s="689">
        <v>0</v>
      </c>
      <c r="AL106" s="689">
        <v>0</v>
      </c>
      <c r="AM106" s="689">
        <v>0</v>
      </c>
      <c r="AN106" s="689">
        <v>0</v>
      </c>
      <c r="AO106" s="689">
        <v>0</v>
      </c>
      <c r="AP106" s="689">
        <v>0</v>
      </c>
      <c r="AQ106" s="689">
        <v>0</v>
      </c>
      <c r="AR106" s="689">
        <v>0</v>
      </c>
      <c r="AS106" s="689">
        <v>0</v>
      </c>
      <c r="AT106" s="689">
        <v>0</v>
      </c>
      <c r="AU106" s="689">
        <v>0</v>
      </c>
      <c r="AV106" s="689">
        <v>0</v>
      </c>
      <c r="AW106" s="689">
        <v>0</v>
      </c>
      <c r="AX106" s="689">
        <v>0</v>
      </c>
      <c r="AY106" s="689">
        <v>0</v>
      </c>
      <c r="AZ106" s="689">
        <v>0</v>
      </c>
      <c r="BA106" s="689">
        <v>0</v>
      </c>
      <c r="BB106" s="689">
        <v>0</v>
      </c>
      <c r="BC106" s="689">
        <v>0</v>
      </c>
      <c r="BD106" s="689">
        <v>0</v>
      </c>
      <c r="BE106" s="689">
        <v>0</v>
      </c>
      <c r="BF106" s="689">
        <v>0</v>
      </c>
      <c r="BG106" s="689">
        <v>0</v>
      </c>
      <c r="BH106" s="689">
        <v>0</v>
      </c>
      <c r="BI106" s="689">
        <v>0</v>
      </c>
      <c r="BJ106" s="689">
        <v>0</v>
      </c>
      <c r="BK106" s="689">
        <v>0</v>
      </c>
      <c r="BL106" s="689">
        <v>0</v>
      </c>
      <c r="BM106" s="689">
        <v>0</v>
      </c>
      <c r="BN106" s="689">
        <v>0</v>
      </c>
      <c r="BO106" s="689">
        <v>0</v>
      </c>
      <c r="BP106" s="689">
        <v>0</v>
      </c>
      <c r="BQ106" s="689">
        <v>0</v>
      </c>
      <c r="BR106" s="689">
        <v>0</v>
      </c>
      <c r="BS106" s="689">
        <v>0</v>
      </c>
      <c r="BT106" s="689">
        <v>0</v>
      </c>
      <c r="BU106" s="689">
        <v>0</v>
      </c>
      <c r="BV106" s="689">
        <v>0</v>
      </c>
      <c r="BW106" s="689">
        <v>0</v>
      </c>
      <c r="BX106" s="689">
        <v>0</v>
      </c>
      <c r="BY106" s="689">
        <v>0</v>
      </c>
      <c r="BZ106" s="689">
        <v>0</v>
      </c>
      <c r="CA106" s="689">
        <v>0</v>
      </c>
      <c r="CB106" s="689">
        <v>0</v>
      </c>
      <c r="CC106" s="689">
        <v>0</v>
      </c>
      <c r="CD106" s="689">
        <v>0</v>
      </c>
      <c r="CE106" s="689">
        <v>0</v>
      </c>
      <c r="CF106" s="689">
        <v>0</v>
      </c>
      <c r="CG106" s="689">
        <v>0</v>
      </c>
      <c r="CH106" s="689">
        <v>0</v>
      </c>
      <c r="CI106" s="689">
        <v>0</v>
      </c>
      <c r="CJ106" s="689">
        <v>0</v>
      </c>
      <c r="CK106" s="689">
        <v>0</v>
      </c>
      <c r="CL106" s="689">
        <v>0</v>
      </c>
      <c r="CM106" s="689">
        <v>0</v>
      </c>
      <c r="CN106" s="689">
        <v>0</v>
      </c>
      <c r="CO106" s="689">
        <v>0</v>
      </c>
      <c r="CP106" s="689">
        <v>0</v>
      </c>
      <c r="CQ106" s="689">
        <v>0</v>
      </c>
      <c r="CR106" s="689">
        <v>0</v>
      </c>
      <c r="CS106" s="689">
        <v>0</v>
      </c>
      <c r="CT106" s="689">
        <v>0</v>
      </c>
      <c r="CU106" s="689">
        <v>0</v>
      </c>
      <c r="CV106" s="689">
        <v>0</v>
      </c>
      <c r="CW106" s="689">
        <v>0</v>
      </c>
      <c r="CX106" s="689">
        <v>0</v>
      </c>
      <c r="CY106" s="689">
        <v>0</v>
      </c>
      <c r="CZ106" s="953">
        <v>0</v>
      </c>
      <c r="DA106" s="954">
        <v>0</v>
      </c>
      <c r="DB106" s="954">
        <v>0</v>
      </c>
      <c r="DC106" s="954">
        <v>0</v>
      </c>
      <c r="DD106" s="954">
        <v>0</v>
      </c>
      <c r="DE106" s="954">
        <v>0</v>
      </c>
      <c r="DF106" s="954">
        <v>0</v>
      </c>
      <c r="DG106" s="954">
        <v>0</v>
      </c>
      <c r="DH106" s="954">
        <v>0</v>
      </c>
      <c r="DI106" s="954">
        <v>0</v>
      </c>
      <c r="DJ106" s="954">
        <v>0</v>
      </c>
      <c r="DK106" s="954">
        <v>0</v>
      </c>
      <c r="DL106" s="954">
        <v>0</v>
      </c>
      <c r="DM106" s="954">
        <v>0</v>
      </c>
      <c r="DN106" s="954">
        <v>0</v>
      </c>
      <c r="DO106" s="954">
        <v>0</v>
      </c>
      <c r="DP106" s="954">
        <v>0</v>
      </c>
      <c r="DQ106" s="954">
        <v>0</v>
      </c>
      <c r="DR106" s="954">
        <v>0</v>
      </c>
      <c r="DS106" s="954">
        <v>0</v>
      </c>
      <c r="DT106" s="954">
        <v>0</v>
      </c>
      <c r="DU106" s="954">
        <v>0</v>
      </c>
      <c r="DV106" s="954">
        <v>0</v>
      </c>
      <c r="DW106" s="955">
        <v>0</v>
      </c>
      <c r="DX106" s="934"/>
    </row>
    <row r="107" spans="2:128" x14ac:dyDescent="0.2">
      <c r="B107" s="965"/>
      <c r="C107" s="966"/>
      <c r="D107" s="885"/>
      <c r="E107" s="920"/>
      <c r="F107" s="885"/>
      <c r="G107" s="885"/>
      <c r="H107" s="885"/>
      <c r="I107" s="885"/>
      <c r="J107" s="885"/>
      <c r="K107" s="885"/>
      <c r="L107" s="885"/>
      <c r="M107" s="885"/>
      <c r="N107" s="885"/>
      <c r="O107" s="885"/>
      <c r="P107" s="885"/>
      <c r="Q107" s="885"/>
      <c r="R107" s="964"/>
      <c r="S107" s="885"/>
      <c r="T107" s="885"/>
      <c r="U107" s="699" t="s">
        <v>496</v>
      </c>
      <c r="V107" s="697" t="s">
        <v>123</v>
      </c>
      <c r="W107" s="701" t="s">
        <v>493</v>
      </c>
      <c r="X107" s="700">
        <v>0</v>
      </c>
      <c r="Y107" s="700">
        <v>0</v>
      </c>
      <c r="Z107" s="700">
        <v>0</v>
      </c>
      <c r="AA107" s="700">
        <v>0</v>
      </c>
      <c r="AB107" s="700">
        <v>0</v>
      </c>
      <c r="AC107" s="700">
        <v>0</v>
      </c>
      <c r="AD107" s="700">
        <v>0</v>
      </c>
      <c r="AE107" s="700">
        <v>0</v>
      </c>
      <c r="AF107" s="700">
        <v>0</v>
      </c>
      <c r="AG107" s="700">
        <v>0</v>
      </c>
      <c r="AH107" s="700">
        <v>0</v>
      </c>
      <c r="AI107" s="700">
        <v>0</v>
      </c>
      <c r="AJ107" s="700">
        <v>0</v>
      </c>
      <c r="AK107" s="700">
        <v>0</v>
      </c>
      <c r="AL107" s="700">
        <v>0</v>
      </c>
      <c r="AM107" s="700">
        <v>0</v>
      </c>
      <c r="AN107" s="700">
        <v>0</v>
      </c>
      <c r="AO107" s="700">
        <v>0</v>
      </c>
      <c r="AP107" s="700">
        <v>0</v>
      </c>
      <c r="AQ107" s="700">
        <v>0</v>
      </c>
      <c r="AR107" s="700">
        <v>0</v>
      </c>
      <c r="AS107" s="700">
        <v>0</v>
      </c>
      <c r="AT107" s="700">
        <v>0</v>
      </c>
      <c r="AU107" s="700">
        <v>0</v>
      </c>
      <c r="AV107" s="700">
        <v>0</v>
      </c>
      <c r="AW107" s="700">
        <v>0</v>
      </c>
      <c r="AX107" s="700">
        <v>0</v>
      </c>
      <c r="AY107" s="700">
        <v>0</v>
      </c>
      <c r="AZ107" s="700">
        <v>0</v>
      </c>
      <c r="BA107" s="700">
        <v>0</v>
      </c>
      <c r="BB107" s="700">
        <v>0</v>
      </c>
      <c r="BC107" s="700">
        <v>0</v>
      </c>
      <c r="BD107" s="700">
        <v>0</v>
      </c>
      <c r="BE107" s="700">
        <v>0</v>
      </c>
      <c r="BF107" s="700">
        <v>0</v>
      </c>
      <c r="BG107" s="700">
        <v>0</v>
      </c>
      <c r="BH107" s="700">
        <v>0</v>
      </c>
      <c r="BI107" s="700">
        <v>0</v>
      </c>
      <c r="BJ107" s="700">
        <v>0</v>
      </c>
      <c r="BK107" s="700">
        <v>0</v>
      </c>
      <c r="BL107" s="700">
        <v>0</v>
      </c>
      <c r="BM107" s="700">
        <v>0</v>
      </c>
      <c r="BN107" s="700">
        <v>0</v>
      </c>
      <c r="BO107" s="700">
        <v>0</v>
      </c>
      <c r="BP107" s="700">
        <v>0</v>
      </c>
      <c r="BQ107" s="700">
        <v>0</v>
      </c>
      <c r="BR107" s="700">
        <v>0</v>
      </c>
      <c r="BS107" s="700">
        <v>0</v>
      </c>
      <c r="BT107" s="700">
        <v>0</v>
      </c>
      <c r="BU107" s="700">
        <v>0</v>
      </c>
      <c r="BV107" s="700">
        <v>0</v>
      </c>
      <c r="BW107" s="700">
        <v>0</v>
      </c>
      <c r="BX107" s="700">
        <v>0</v>
      </c>
      <c r="BY107" s="700">
        <v>0</v>
      </c>
      <c r="BZ107" s="700">
        <v>0</v>
      </c>
      <c r="CA107" s="700">
        <v>0</v>
      </c>
      <c r="CB107" s="700">
        <v>0</v>
      </c>
      <c r="CC107" s="700">
        <v>0</v>
      </c>
      <c r="CD107" s="700">
        <v>0</v>
      </c>
      <c r="CE107" s="700">
        <v>0</v>
      </c>
      <c r="CF107" s="700">
        <v>0</v>
      </c>
      <c r="CG107" s="700">
        <v>0</v>
      </c>
      <c r="CH107" s="700">
        <v>0</v>
      </c>
      <c r="CI107" s="700">
        <v>0</v>
      </c>
      <c r="CJ107" s="700">
        <v>0</v>
      </c>
      <c r="CK107" s="700">
        <v>0</v>
      </c>
      <c r="CL107" s="700">
        <v>0</v>
      </c>
      <c r="CM107" s="700">
        <v>0</v>
      </c>
      <c r="CN107" s="700">
        <v>0</v>
      </c>
      <c r="CO107" s="700">
        <v>0</v>
      </c>
      <c r="CP107" s="700">
        <v>0</v>
      </c>
      <c r="CQ107" s="700">
        <v>0</v>
      </c>
      <c r="CR107" s="700">
        <v>0</v>
      </c>
      <c r="CS107" s="700">
        <v>0</v>
      </c>
      <c r="CT107" s="700">
        <v>0</v>
      </c>
      <c r="CU107" s="700">
        <v>0</v>
      </c>
      <c r="CV107" s="700">
        <v>0</v>
      </c>
      <c r="CW107" s="700">
        <v>0</v>
      </c>
      <c r="CX107" s="700">
        <v>0</v>
      </c>
      <c r="CY107" s="700">
        <v>0</v>
      </c>
      <c r="CZ107" s="953">
        <v>0</v>
      </c>
      <c r="DA107" s="954">
        <v>0</v>
      </c>
      <c r="DB107" s="954">
        <v>0</v>
      </c>
      <c r="DC107" s="954">
        <v>0</v>
      </c>
      <c r="DD107" s="954">
        <v>0</v>
      </c>
      <c r="DE107" s="954">
        <v>0</v>
      </c>
      <c r="DF107" s="954">
        <v>0</v>
      </c>
      <c r="DG107" s="954">
        <v>0</v>
      </c>
      <c r="DH107" s="954">
        <v>0</v>
      </c>
      <c r="DI107" s="954">
        <v>0</v>
      </c>
      <c r="DJ107" s="954">
        <v>0</v>
      </c>
      <c r="DK107" s="954">
        <v>0</v>
      </c>
      <c r="DL107" s="954">
        <v>0</v>
      </c>
      <c r="DM107" s="954">
        <v>0</v>
      </c>
      <c r="DN107" s="954">
        <v>0</v>
      </c>
      <c r="DO107" s="954">
        <v>0</v>
      </c>
      <c r="DP107" s="954">
        <v>0</v>
      </c>
      <c r="DQ107" s="954">
        <v>0</v>
      </c>
      <c r="DR107" s="954">
        <v>0</v>
      </c>
      <c r="DS107" s="954">
        <v>0</v>
      </c>
      <c r="DT107" s="954">
        <v>0</v>
      </c>
      <c r="DU107" s="954">
        <v>0</v>
      </c>
      <c r="DV107" s="954">
        <v>0</v>
      </c>
      <c r="DW107" s="955">
        <v>0</v>
      </c>
      <c r="DX107" s="934"/>
    </row>
    <row r="108" spans="2:128" x14ac:dyDescent="0.2">
      <c r="B108" s="965"/>
      <c r="C108" s="966"/>
      <c r="D108" s="885"/>
      <c r="E108" s="920"/>
      <c r="F108" s="885"/>
      <c r="G108" s="885"/>
      <c r="H108" s="885"/>
      <c r="I108" s="885"/>
      <c r="J108" s="885"/>
      <c r="K108" s="885"/>
      <c r="L108" s="885"/>
      <c r="M108" s="885"/>
      <c r="N108" s="885"/>
      <c r="O108" s="885"/>
      <c r="P108" s="885"/>
      <c r="Q108" s="885"/>
      <c r="R108" s="964"/>
      <c r="S108" s="885"/>
      <c r="T108" s="885"/>
      <c r="U108" s="702" t="s">
        <v>497</v>
      </c>
      <c r="V108" s="703" t="s">
        <v>123</v>
      </c>
      <c r="W108" s="701" t="s">
        <v>493</v>
      </c>
      <c r="X108" s="700">
        <f>[2]Costs!F4</f>
        <v>-3.415305</v>
      </c>
      <c r="Y108" s="700">
        <f>[2]Costs!G4</f>
        <v>-10.245915</v>
      </c>
      <c r="Z108" s="700">
        <f>[2]Costs!H4</f>
        <v>-17.076525</v>
      </c>
      <c r="AA108" s="700">
        <f>[2]Costs!I4</f>
        <v>-23.907134999999997</v>
      </c>
      <c r="AB108" s="700">
        <f>[2]Costs!J4</f>
        <v>-30.737745</v>
      </c>
      <c r="AC108" s="700">
        <f>[2]Costs!K4</f>
        <v>-34.153049999999993</v>
      </c>
      <c r="AD108" s="700">
        <f t="shared" ref="AD108:CO108" si="28">AC108</f>
        <v>-34.153049999999993</v>
      </c>
      <c r="AE108" s="700">
        <f t="shared" si="28"/>
        <v>-34.153049999999993</v>
      </c>
      <c r="AF108" s="700">
        <f t="shared" si="28"/>
        <v>-34.153049999999993</v>
      </c>
      <c r="AG108" s="700">
        <f t="shared" si="28"/>
        <v>-34.153049999999993</v>
      </c>
      <c r="AH108" s="700">
        <f t="shared" si="28"/>
        <v>-34.153049999999993</v>
      </c>
      <c r="AI108" s="700">
        <f t="shared" si="28"/>
        <v>-34.153049999999993</v>
      </c>
      <c r="AJ108" s="700">
        <f t="shared" si="28"/>
        <v>-34.153049999999993</v>
      </c>
      <c r="AK108" s="700">
        <f t="shared" si="28"/>
        <v>-34.153049999999993</v>
      </c>
      <c r="AL108" s="700">
        <f t="shared" si="28"/>
        <v>-34.153049999999993</v>
      </c>
      <c r="AM108" s="700">
        <f t="shared" si="28"/>
        <v>-34.153049999999993</v>
      </c>
      <c r="AN108" s="700">
        <f t="shared" si="28"/>
        <v>-34.153049999999993</v>
      </c>
      <c r="AO108" s="700">
        <f t="shared" si="28"/>
        <v>-34.153049999999993</v>
      </c>
      <c r="AP108" s="700">
        <f t="shared" si="28"/>
        <v>-34.153049999999993</v>
      </c>
      <c r="AQ108" s="700">
        <f t="shared" si="28"/>
        <v>-34.153049999999993</v>
      </c>
      <c r="AR108" s="700">
        <f t="shared" si="28"/>
        <v>-34.153049999999993</v>
      </c>
      <c r="AS108" s="700">
        <f t="shared" si="28"/>
        <v>-34.153049999999993</v>
      </c>
      <c r="AT108" s="700">
        <f t="shared" si="28"/>
        <v>-34.153049999999993</v>
      </c>
      <c r="AU108" s="700">
        <f t="shared" si="28"/>
        <v>-34.153049999999993</v>
      </c>
      <c r="AV108" s="700">
        <f t="shared" si="28"/>
        <v>-34.153049999999993</v>
      </c>
      <c r="AW108" s="700">
        <f t="shared" si="28"/>
        <v>-34.153049999999993</v>
      </c>
      <c r="AX108" s="700">
        <f t="shared" si="28"/>
        <v>-34.153049999999993</v>
      </c>
      <c r="AY108" s="700">
        <f t="shared" si="28"/>
        <v>-34.153049999999993</v>
      </c>
      <c r="AZ108" s="700">
        <f t="shared" si="28"/>
        <v>-34.153049999999993</v>
      </c>
      <c r="BA108" s="700">
        <f t="shared" si="28"/>
        <v>-34.153049999999993</v>
      </c>
      <c r="BB108" s="700">
        <f t="shared" si="28"/>
        <v>-34.153049999999993</v>
      </c>
      <c r="BC108" s="700">
        <f t="shared" si="28"/>
        <v>-34.153049999999993</v>
      </c>
      <c r="BD108" s="700">
        <f t="shared" si="28"/>
        <v>-34.153049999999993</v>
      </c>
      <c r="BE108" s="700">
        <f t="shared" si="28"/>
        <v>-34.153049999999993</v>
      </c>
      <c r="BF108" s="700">
        <f t="shared" si="28"/>
        <v>-34.153049999999993</v>
      </c>
      <c r="BG108" s="700">
        <f t="shared" si="28"/>
        <v>-34.153049999999993</v>
      </c>
      <c r="BH108" s="700">
        <f t="shared" si="28"/>
        <v>-34.153049999999993</v>
      </c>
      <c r="BI108" s="700">
        <f t="shared" si="28"/>
        <v>-34.153049999999993</v>
      </c>
      <c r="BJ108" s="700">
        <f t="shared" si="28"/>
        <v>-34.153049999999993</v>
      </c>
      <c r="BK108" s="700">
        <f t="shared" si="28"/>
        <v>-34.153049999999993</v>
      </c>
      <c r="BL108" s="700">
        <f t="shared" si="28"/>
        <v>-34.153049999999993</v>
      </c>
      <c r="BM108" s="700">
        <f t="shared" si="28"/>
        <v>-34.153049999999993</v>
      </c>
      <c r="BN108" s="700">
        <f t="shared" si="28"/>
        <v>-34.153049999999993</v>
      </c>
      <c r="BO108" s="700">
        <f t="shared" si="28"/>
        <v>-34.153049999999993</v>
      </c>
      <c r="BP108" s="700">
        <f t="shared" si="28"/>
        <v>-34.153049999999993</v>
      </c>
      <c r="BQ108" s="700">
        <f t="shared" si="28"/>
        <v>-34.153049999999993</v>
      </c>
      <c r="BR108" s="700">
        <f t="shared" si="28"/>
        <v>-34.153049999999993</v>
      </c>
      <c r="BS108" s="700">
        <f t="shared" si="28"/>
        <v>-34.153049999999993</v>
      </c>
      <c r="BT108" s="700">
        <f t="shared" si="28"/>
        <v>-34.153049999999993</v>
      </c>
      <c r="BU108" s="700">
        <f t="shared" si="28"/>
        <v>-34.153049999999993</v>
      </c>
      <c r="BV108" s="700">
        <f t="shared" si="28"/>
        <v>-34.153049999999993</v>
      </c>
      <c r="BW108" s="700">
        <f t="shared" si="28"/>
        <v>-34.153049999999993</v>
      </c>
      <c r="BX108" s="700">
        <f t="shared" si="28"/>
        <v>-34.153049999999993</v>
      </c>
      <c r="BY108" s="700">
        <f t="shared" si="28"/>
        <v>-34.153049999999993</v>
      </c>
      <c r="BZ108" s="700">
        <f t="shared" si="28"/>
        <v>-34.153049999999993</v>
      </c>
      <c r="CA108" s="700">
        <f t="shared" si="28"/>
        <v>-34.153049999999993</v>
      </c>
      <c r="CB108" s="700">
        <f t="shared" si="28"/>
        <v>-34.153049999999993</v>
      </c>
      <c r="CC108" s="700">
        <f t="shared" si="28"/>
        <v>-34.153049999999993</v>
      </c>
      <c r="CD108" s="700">
        <f t="shared" si="28"/>
        <v>-34.153049999999993</v>
      </c>
      <c r="CE108" s="700">
        <f t="shared" si="28"/>
        <v>-34.153049999999993</v>
      </c>
      <c r="CF108" s="700">
        <f t="shared" si="28"/>
        <v>-34.153049999999993</v>
      </c>
      <c r="CG108" s="700">
        <f t="shared" si="28"/>
        <v>-34.153049999999993</v>
      </c>
      <c r="CH108" s="700">
        <f t="shared" si="28"/>
        <v>-34.153049999999993</v>
      </c>
      <c r="CI108" s="700">
        <f t="shared" si="28"/>
        <v>-34.153049999999993</v>
      </c>
      <c r="CJ108" s="700">
        <f t="shared" si="28"/>
        <v>-34.153049999999993</v>
      </c>
      <c r="CK108" s="700">
        <f t="shared" si="28"/>
        <v>-34.153049999999993</v>
      </c>
      <c r="CL108" s="700">
        <f t="shared" si="28"/>
        <v>-34.153049999999993</v>
      </c>
      <c r="CM108" s="700">
        <f t="shared" si="28"/>
        <v>-34.153049999999993</v>
      </c>
      <c r="CN108" s="700">
        <f t="shared" si="28"/>
        <v>-34.153049999999993</v>
      </c>
      <c r="CO108" s="700">
        <f t="shared" si="28"/>
        <v>-34.153049999999993</v>
      </c>
      <c r="CP108" s="700">
        <f t="shared" ref="CP108:CY108" si="29">CO108</f>
        <v>-34.153049999999993</v>
      </c>
      <c r="CQ108" s="700">
        <f t="shared" si="29"/>
        <v>-34.153049999999993</v>
      </c>
      <c r="CR108" s="700">
        <f t="shared" si="29"/>
        <v>-34.153049999999993</v>
      </c>
      <c r="CS108" s="700">
        <f t="shared" si="29"/>
        <v>-34.153049999999993</v>
      </c>
      <c r="CT108" s="700">
        <f t="shared" si="29"/>
        <v>-34.153049999999993</v>
      </c>
      <c r="CU108" s="700">
        <f t="shared" si="29"/>
        <v>-34.153049999999993</v>
      </c>
      <c r="CV108" s="700">
        <f t="shared" si="29"/>
        <v>-34.153049999999993</v>
      </c>
      <c r="CW108" s="700">
        <f t="shared" si="29"/>
        <v>-34.153049999999993</v>
      </c>
      <c r="CX108" s="700">
        <f t="shared" si="29"/>
        <v>-34.153049999999993</v>
      </c>
      <c r="CY108" s="700">
        <f t="shared" si="29"/>
        <v>-34.153049999999993</v>
      </c>
      <c r="CZ108" s="953">
        <v>0</v>
      </c>
      <c r="DA108" s="954">
        <v>0</v>
      </c>
      <c r="DB108" s="954">
        <v>0</v>
      </c>
      <c r="DC108" s="954">
        <v>0</v>
      </c>
      <c r="DD108" s="954">
        <v>0</v>
      </c>
      <c r="DE108" s="954">
        <v>0</v>
      </c>
      <c r="DF108" s="954">
        <v>0</v>
      </c>
      <c r="DG108" s="954">
        <v>0</v>
      </c>
      <c r="DH108" s="954">
        <v>0</v>
      </c>
      <c r="DI108" s="954">
        <v>0</v>
      </c>
      <c r="DJ108" s="954">
        <v>0</v>
      </c>
      <c r="DK108" s="954">
        <v>0</v>
      </c>
      <c r="DL108" s="954">
        <v>0</v>
      </c>
      <c r="DM108" s="954">
        <v>0</v>
      </c>
      <c r="DN108" s="954">
        <v>0</v>
      </c>
      <c r="DO108" s="954">
        <v>0</v>
      </c>
      <c r="DP108" s="954">
        <v>0</v>
      </c>
      <c r="DQ108" s="954">
        <v>0</v>
      </c>
      <c r="DR108" s="954">
        <v>0</v>
      </c>
      <c r="DS108" s="954">
        <v>0</v>
      </c>
      <c r="DT108" s="954">
        <v>0</v>
      </c>
      <c r="DU108" s="954">
        <v>0</v>
      </c>
      <c r="DV108" s="954">
        <v>0</v>
      </c>
      <c r="DW108" s="955">
        <v>0</v>
      </c>
      <c r="DX108" s="934"/>
    </row>
    <row r="109" spans="2:128" x14ac:dyDescent="0.2">
      <c r="B109" s="965"/>
      <c r="C109" s="966"/>
      <c r="D109" s="885"/>
      <c r="E109" s="920"/>
      <c r="F109" s="885"/>
      <c r="G109" s="885"/>
      <c r="H109" s="885"/>
      <c r="I109" s="885"/>
      <c r="J109" s="885"/>
      <c r="K109" s="885"/>
      <c r="L109" s="885"/>
      <c r="M109" s="885"/>
      <c r="N109" s="885"/>
      <c r="O109" s="885"/>
      <c r="P109" s="885"/>
      <c r="Q109" s="885"/>
      <c r="R109" s="964"/>
      <c r="S109" s="885"/>
      <c r="T109" s="885"/>
      <c r="U109" s="699" t="s">
        <v>498</v>
      </c>
      <c r="V109" s="697" t="s">
        <v>123</v>
      </c>
      <c r="W109" s="701" t="s">
        <v>493</v>
      </c>
      <c r="X109" s="689">
        <v>0</v>
      </c>
      <c r="Y109" s="689">
        <v>0</v>
      </c>
      <c r="Z109" s="689">
        <v>0</v>
      </c>
      <c r="AA109" s="689">
        <v>0</v>
      </c>
      <c r="AB109" s="689">
        <v>0</v>
      </c>
      <c r="AC109" s="689">
        <v>0</v>
      </c>
      <c r="AD109" s="689">
        <v>0</v>
      </c>
      <c r="AE109" s="689">
        <v>0</v>
      </c>
      <c r="AF109" s="689">
        <v>0</v>
      </c>
      <c r="AG109" s="689">
        <v>0</v>
      </c>
      <c r="AH109" s="689">
        <v>0</v>
      </c>
      <c r="AI109" s="689">
        <v>0</v>
      </c>
      <c r="AJ109" s="689">
        <v>0</v>
      </c>
      <c r="AK109" s="689">
        <v>0</v>
      </c>
      <c r="AL109" s="689">
        <v>0</v>
      </c>
      <c r="AM109" s="689">
        <v>0</v>
      </c>
      <c r="AN109" s="689">
        <v>0</v>
      </c>
      <c r="AO109" s="689">
        <v>0</v>
      </c>
      <c r="AP109" s="689">
        <v>0</v>
      </c>
      <c r="AQ109" s="689">
        <v>0</v>
      </c>
      <c r="AR109" s="689">
        <v>0</v>
      </c>
      <c r="AS109" s="689">
        <v>0</v>
      </c>
      <c r="AT109" s="689">
        <v>0</v>
      </c>
      <c r="AU109" s="689">
        <v>0</v>
      </c>
      <c r="AV109" s="689">
        <v>0</v>
      </c>
      <c r="AW109" s="689">
        <v>0</v>
      </c>
      <c r="AX109" s="689">
        <v>0</v>
      </c>
      <c r="AY109" s="689">
        <v>0</v>
      </c>
      <c r="AZ109" s="689">
        <v>0</v>
      </c>
      <c r="BA109" s="689">
        <v>0</v>
      </c>
      <c r="BB109" s="689">
        <v>0</v>
      </c>
      <c r="BC109" s="689">
        <v>0</v>
      </c>
      <c r="BD109" s="689">
        <v>0</v>
      </c>
      <c r="BE109" s="689">
        <v>0</v>
      </c>
      <c r="BF109" s="689">
        <v>0</v>
      </c>
      <c r="BG109" s="689">
        <v>0</v>
      </c>
      <c r="BH109" s="689">
        <v>0</v>
      </c>
      <c r="BI109" s="689">
        <v>0</v>
      </c>
      <c r="BJ109" s="689">
        <v>0</v>
      </c>
      <c r="BK109" s="689">
        <v>0</v>
      </c>
      <c r="BL109" s="689">
        <v>0</v>
      </c>
      <c r="BM109" s="689">
        <v>0</v>
      </c>
      <c r="BN109" s="689">
        <v>0</v>
      </c>
      <c r="BO109" s="689">
        <v>0</v>
      </c>
      <c r="BP109" s="689">
        <v>0</v>
      </c>
      <c r="BQ109" s="689">
        <v>0</v>
      </c>
      <c r="BR109" s="689">
        <v>0</v>
      </c>
      <c r="BS109" s="689">
        <v>0</v>
      </c>
      <c r="BT109" s="689">
        <v>0</v>
      </c>
      <c r="BU109" s="689">
        <v>0</v>
      </c>
      <c r="BV109" s="689">
        <v>0</v>
      </c>
      <c r="BW109" s="689">
        <v>0</v>
      </c>
      <c r="BX109" s="689">
        <v>0</v>
      </c>
      <c r="BY109" s="689">
        <v>0</v>
      </c>
      <c r="BZ109" s="689">
        <v>0</v>
      </c>
      <c r="CA109" s="689">
        <v>0</v>
      </c>
      <c r="CB109" s="689">
        <v>0</v>
      </c>
      <c r="CC109" s="689">
        <v>0</v>
      </c>
      <c r="CD109" s="689">
        <v>0</v>
      </c>
      <c r="CE109" s="689">
        <v>0</v>
      </c>
      <c r="CF109" s="689">
        <v>0</v>
      </c>
      <c r="CG109" s="689">
        <v>0</v>
      </c>
      <c r="CH109" s="689">
        <v>0</v>
      </c>
      <c r="CI109" s="689">
        <v>0</v>
      </c>
      <c r="CJ109" s="689">
        <v>0</v>
      </c>
      <c r="CK109" s="689">
        <v>0</v>
      </c>
      <c r="CL109" s="689">
        <v>0</v>
      </c>
      <c r="CM109" s="689">
        <v>0</v>
      </c>
      <c r="CN109" s="689">
        <v>0</v>
      </c>
      <c r="CO109" s="689">
        <v>0</v>
      </c>
      <c r="CP109" s="689">
        <v>0</v>
      </c>
      <c r="CQ109" s="689">
        <v>0</v>
      </c>
      <c r="CR109" s="689">
        <v>0</v>
      </c>
      <c r="CS109" s="689">
        <v>0</v>
      </c>
      <c r="CT109" s="689">
        <v>0</v>
      </c>
      <c r="CU109" s="689">
        <v>0</v>
      </c>
      <c r="CV109" s="689">
        <v>0</v>
      </c>
      <c r="CW109" s="689">
        <v>0</v>
      </c>
      <c r="CX109" s="689">
        <v>0</v>
      </c>
      <c r="CY109" s="689">
        <v>0</v>
      </c>
      <c r="CZ109" s="953">
        <v>0</v>
      </c>
      <c r="DA109" s="954">
        <v>0</v>
      </c>
      <c r="DB109" s="954">
        <v>0</v>
      </c>
      <c r="DC109" s="954">
        <v>0</v>
      </c>
      <c r="DD109" s="954">
        <v>0</v>
      </c>
      <c r="DE109" s="954">
        <v>0</v>
      </c>
      <c r="DF109" s="954">
        <v>0</v>
      </c>
      <c r="DG109" s="954">
        <v>0</v>
      </c>
      <c r="DH109" s="954">
        <v>0</v>
      </c>
      <c r="DI109" s="954">
        <v>0</v>
      </c>
      <c r="DJ109" s="954">
        <v>0</v>
      </c>
      <c r="DK109" s="954">
        <v>0</v>
      </c>
      <c r="DL109" s="954">
        <v>0</v>
      </c>
      <c r="DM109" s="954">
        <v>0</v>
      </c>
      <c r="DN109" s="954">
        <v>0</v>
      </c>
      <c r="DO109" s="954">
        <v>0</v>
      </c>
      <c r="DP109" s="954">
        <v>0</v>
      </c>
      <c r="DQ109" s="954">
        <v>0</v>
      </c>
      <c r="DR109" s="954">
        <v>0</v>
      </c>
      <c r="DS109" s="954">
        <v>0</v>
      </c>
      <c r="DT109" s="954">
        <v>0</v>
      </c>
      <c r="DU109" s="954">
        <v>0</v>
      </c>
      <c r="DV109" s="954">
        <v>0</v>
      </c>
      <c r="DW109" s="955">
        <v>0</v>
      </c>
      <c r="DX109" s="934"/>
    </row>
    <row r="110" spans="2:128" x14ac:dyDescent="0.2">
      <c r="B110" s="967"/>
      <c r="C110" s="966"/>
      <c r="D110" s="885"/>
      <c r="E110" s="920"/>
      <c r="F110" s="885"/>
      <c r="G110" s="885"/>
      <c r="H110" s="885"/>
      <c r="I110" s="885"/>
      <c r="J110" s="885"/>
      <c r="K110" s="885"/>
      <c r="L110" s="885"/>
      <c r="M110" s="885"/>
      <c r="N110" s="885"/>
      <c r="O110" s="885"/>
      <c r="P110" s="885"/>
      <c r="Q110" s="885"/>
      <c r="R110" s="964"/>
      <c r="S110" s="885"/>
      <c r="T110" s="885"/>
      <c r="U110" s="699" t="s">
        <v>499</v>
      </c>
      <c r="V110" s="697" t="s">
        <v>123</v>
      </c>
      <c r="W110" s="701" t="s">
        <v>493</v>
      </c>
      <c r="X110" s="689">
        <v>0</v>
      </c>
      <c r="Y110" s="689">
        <v>0</v>
      </c>
      <c r="Z110" s="689">
        <v>0</v>
      </c>
      <c r="AA110" s="689">
        <v>0</v>
      </c>
      <c r="AB110" s="689">
        <v>0</v>
      </c>
      <c r="AC110" s="689">
        <v>0</v>
      </c>
      <c r="AD110" s="689">
        <v>0</v>
      </c>
      <c r="AE110" s="689">
        <v>0</v>
      </c>
      <c r="AF110" s="689">
        <v>0</v>
      </c>
      <c r="AG110" s="689">
        <v>0</v>
      </c>
      <c r="AH110" s="689">
        <v>0</v>
      </c>
      <c r="AI110" s="689">
        <v>0</v>
      </c>
      <c r="AJ110" s="689">
        <v>0</v>
      </c>
      <c r="AK110" s="689">
        <v>0</v>
      </c>
      <c r="AL110" s="689">
        <v>0</v>
      </c>
      <c r="AM110" s="689">
        <v>0</v>
      </c>
      <c r="AN110" s="689">
        <v>0</v>
      </c>
      <c r="AO110" s="689">
        <v>0</v>
      </c>
      <c r="AP110" s="689">
        <v>0</v>
      </c>
      <c r="AQ110" s="689">
        <v>0</v>
      </c>
      <c r="AR110" s="689">
        <v>0</v>
      </c>
      <c r="AS110" s="689">
        <v>0</v>
      </c>
      <c r="AT110" s="689">
        <v>0</v>
      </c>
      <c r="AU110" s="689">
        <v>0</v>
      </c>
      <c r="AV110" s="689">
        <v>0</v>
      </c>
      <c r="AW110" s="689">
        <v>0</v>
      </c>
      <c r="AX110" s="689">
        <v>0</v>
      </c>
      <c r="AY110" s="689">
        <v>0</v>
      </c>
      <c r="AZ110" s="689">
        <v>0</v>
      </c>
      <c r="BA110" s="689">
        <v>0</v>
      </c>
      <c r="BB110" s="689">
        <v>0</v>
      </c>
      <c r="BC110" s="689">
        <v>0</v>
      </c>
      <c r="BD110" s="689">
        <v>0</v>
      </c>
      <c r="BE110" s="689">
        <v>0</v>
      </c>
      <c r="BF110" s="689">
        <v>0</v>
      </c>
      <c r="BG110" s="689">
        <v>0</v>
      </c>
      <c r="BH110" s="689">
        <v>0</v>
      </c>
      <c r="BI110" s="689">
        <v>0</v>
      </c>
      <c r="BJ110" s="689">
        <v>0</v>
      </c>
      <c r="BK110" s="689">
        <v>0</v>
      </c>
      <c r="BL110" s="689">
        <v>0</v>
      </c>
      <c r="BM110" s="689">
        <v>0</v>
      </c>
      <c r="BN110" s="689">
        <v>0</v>
      </c>
      <c r="BO110" s="689">
        <v>0</v>
      </c>
      <c r="BP110" s="689">
        <v>0</v>
      </c>
      <c r="BQ110" s="689">
        <v>0</v>
      </c>
      <c r="BR110" s="689">
        <v>0</v>
      </c>
      <c r="BS110" s="689">
        <v>0</v>
      </c>
      <c r="BT110" s="689">
        <v>0</v>
      </c>
      <c r="BU110" s="689">
        <v>0</v>
      </c>
      <c r="BV110" s="689">
        <v>0</v>
      </c>
      <c r="BW110" s="689">
        <v>0</v>
      </c>
      <c r="BX110" s="689">
        <v>0</v>
      </c>
      <c r="BY110" s="689">
        <v>0</v>
      </c>
      <c r="BZ110" s="689">
        <v>0</v>
      </c>
      <c r="CA110" s="689">
        <v>0</v>
      </c>
      <c r="CB110" s="689">
        <v>0</v>
      </c>
      <c r="CC110" s="689">
        <v>0</v>
      </c>
      <c r="CD110" s="689">
        <v>0</v>
      </c>
      <c r="CE110" s="689">
        <v>0</v>
      </c>
      <c r="CF110" s="689">
        <v>0</v>
      </c>
      <c r="CG110" s="689">
        <v>0</v>
      </c>
      <c r="CH110" s="689">
        <v>0</v>
      </c>
      <c r="CI110" s="689">
        <v>0</v>
      </c>
      <c r="CJ110" s="689">
        <v>0</v>
      </c>
      <c r="CK110" s="689">
        <v>0</v>
      </c>
      <c r="CL110" s="689">
        <v>0</v>
      </c>
      <c r="CM110" s="689">
        <v>0</v>
      </c>
      <c r="CN110" s="689">
        <v>0</v>
      </c>
      <c r="CO110" s="689">
        <v>0</v>
      </c>
      <c r="CP110" s="689">
        <v>0</v>
      </c>
      <c r="CQ110" s="689">
        <v>0</v>
      </c>
      <c r="CR110" s="689">
        <v>0</v>
      </c>
      <c r="CS110" s="689">
        <v>0</v>
      </c>
      <c r="CT110" s="689">
        <v>0</v>
      </c>
      <c r="CU110" s="689">
        <v>0</v>
      </c>
      <c r="CV110" s="689">
        <v>0</v>
      </c>
      <c r="CW110" s="689">
        <v>0</v>
      </c>
      <c r="CX110" s="689">
        <v>0</v>
      </c>
      <c r="CY110" s="689">
        <v>0</v>
      </c>
      <c r="CZ110" s="953">
        <v>0</v>
      </c>
      <c r="DA110" s="954">
        <v>0</v>
      </c>
      <c r="DB110" s="954">
        <v>0</v>
      </c>
      <c r="DC110" s="954">
        <v>0</v>
      </c>
      <c r="DD110" s="954">
        <v>0</v>
      </c>
      <c r="DE110" s="954">
        <v>0</v>
      </c>
      <c r="DF110" s="954">
        <v>0</v>
      </c>
      <c r="DG110" s="954">
        <v>0</v>
      </c>
      <c r="DH110" s="954">
        <v>0</v>
      </c>
      <c r="DI110" s="954">
        <v>0</v>
      </c>
      <c r="DJ110" s="954">
        <v>0</v>
      </c>
      <c r="DK110" s="954">
        <v>0</v>
      </c>
      <c r="DL110" s="954">
        <v>0</v>
      </c>
      <c r="DM110" s="954">
        <v>0</v>
      </c>
      <c r="DN110" s="954">
        <v>0</v>
      </c>
      <c r="DO110" s="954">
        <v>0</v>
      </c>
      <c r="DP110" s="954">
        <v>0</v>
      </c>
      <c r="DQ110" s="954">
        <v>0</v>
      </c>
      <c r="DR110" s="954">
        <v>0</v>
      </c>
      <c r="DS110" s="954">
        <v>0</v>
      </c>
      <c r="DT110" s="954">
        <v>0</v>
      </c>
      <c r="DU110" s="954">
        <v>0</v>
      </c>
      <c r="DV110" s="954">
        <v>0</v>
      </c>
      <c r="DW110" s="955">
        <v>0</v>
      </c>
      <c r="DX110" s="934"/>
    </row>
    <row r="111" spans="2:128" x14ac:dyDescent="0.2">
      <c r="B111" s="967"/>
      <c r="C111" s="966"/>
      <c r="D111" s="885"/>
      <c r="E111" s="920"/>
      <c r="F111" s="885"/>
      <c r="G111" s="885"/>
      <c r="H111" s="885"/>
      <c r="I111" s="885"/>
      <c r="J111" s="885"/>
      <c r="K111" s="885"/>
      <c r="L111" s="885"/>
      <c r="M111" s="885"/>
      <c r="N111" s="885"/>
      <c r="O111" s="885"/>
      <c r="P111" s="885"/>
      <c r="Q111" s="885"/>
      <c r="R111" s="964"/>
      <c r="S111" s="885"/>
      <c r="T111" s="885"/>
      <c r="U111" s="699" t="s">
        <v>500</v>
      </c>
      <c r="V111" s="697" t="s">
        <v>123</v>
      </c>
      <c r="W111" s="701" t="s">
        <v>493</v>
      </c>
      <c r="X111" s="700">
        <v>0</v>
      </c>
      <c r="Y111" s="700">
        <v>0</v>
      </c>
      <c r="Z111" s="700">
        <v>0</v>
      </c>
      <c r="AA111" s="700">
        <v>0</v>
      </c>
      <c r="AB111" s="700">
        <v>0</v>
      </c>
      <c r="AC111" s="700">
        <v>0</v>
      </c>
      <c r="AD111" s="700">
        <v>0</v>
      </c>
      <c r="AE111" s="700">
        <v>0</v>
      </c>
      <c r="AF111" s="700">
        <v>0</v>
      </c>
      <c r="AG111" s="700">
        <v>0</v>
      </c>
      <c r="AH111" s="700">
        <v>0</v>
      </c>
      <c r="AI111" s="700">
        <v>0</v>
      </c>
      <c r="AJ111" s="700">
        <v>0</v>
      </c>
      <c r="AK111" s="700">
        <v>0</v>
      </c>
      <c r="AL111" s="700">
        <v>0</v>
      </c>
      <c r="AM111" s="700">
        <v>0</v>
      </c>
      <c r="AN111" s="700">
        <v>0</v>
      </c>
      <c r="AO111" s="700">
        <v>0</v>
      </c>
      <c r="AP111" s="700">
        <v>0</v>
      </c>
      <c r="AQ111" s="700">
        <v>0</v>
      </c>
      <c r="AR111" s="700">
        <v>0</v>
      </c>
      <c r="AS111" s="700">
        <v>0</v>
      </c>
      <c r="AT111" s="700">
        <v>0</v>
      </c>
      <c r="AU111" s="700">
        <v>0</v>
      </c>
      <c r="AV111" s="700">
        <v>0</v>
      </c>
      <c r="AW111" s="700">
        <v>0</v>
      </c>
      <c r="AX111" s="700">
        <v>0</v>
      </c>
      <c r="AY111" s="700">
        <v>0</v>
      </c>
      <c r="AZ111" s="700">
        <v>0</v>
      </c>
      <c r="BA111" s="700">
        <v>0</v>
      </c>
      <c r="BB111" s="700">
        <v>0</v>
      </c>
      <c r="BC111" s="700">
        <v>0</v>
      </c>
      <c r="BD111" s="700">
        <v>0</v>
      </c>
      <c r="BE111" s="700">
        <v>0</v>
      </c>
      <c r="BF111" s="700">
        <v>0</v>
      </c>
      <c r="BG111" s="700">
        <v>0</v>
      </c>
      <c r="BH111" s="700">
        <v>0</v>
      </c>
      <c r="BI111" s="700">
        <v>0</v>
      </c>
      <c r="BJ111" s="700">
        <v>0</v>
      </c>
      <c r="BK111" s="700">
        <v>0</v>
      </c>
      <c r="BL111" s="700">
        <v>0</v>
      </c>
      <c r="BM111" s="700">
        <v>0</v>
      </c>
      <c r="BN111" s="700">
        <v>0</v>
      </c>
      <c r="BO111" s="700">
        <v>0</v>
      </c>
      <c r="BP111" s="700">
        <v>0</v>
      </c>
      <c r="BQ111" s="700">
        <v>0</v>
      </c>
      <c r="BR111" s="700">
        <v>0</v>
      </c>
      <c r="BS111" s="700">
        <v>0</v>
      </c>
      <c r="BT111" s="700">
        <v>0</v>
      </c>
      <c r="BU111" s="700">
        <v>0</v>
      </c>
      <c r="BV111" s="700">
        <v>0</v>
      </c>
      <c r="BW111" s="700">
        <v>0</v>
      </c>
      <c r="BX111" s="700">
        <v>0</v>
      </c>
      <c r="BY111" s="700">
        <v>0</v>
      </c>
      <c r="BZ111" s="700">
        <v>0</v>
      </c>
      <c r="CA111" s="700">
        <v>0</v>
      </c>
      <c r="CB111" s="700">
        <v>0</v>
      </c>
      <c r="CC111" s="700">
        <v>0</v>
      </c>
      <c r="CD111" s="700">
        <v>0</v>
      </c>
      <c r="CE111" s="700">
        <v>0</v>
      </c>
      <c r="CF111" s="700">
        <v>0</v>
      </c>
      <c r="CG111" s="700">
        <v>0</v>
      </c>
      <c r="CH111" s="700">
        <v>0</v>
      </c>
      <c r="CI111" s="700">
        <v>0</v>
      </c>
      <c r="CJ111" s="700">
        <v>0</v>
      </c>
      <c r="CK111" s="700">
        <v>0</v>
      </c>
      <c r="CL111" s="700">
        <v>0</v>
      </c>
      <c r="CM111" s="700">
        <v>0</v>
      </c>
      <c r="CN111" s="700">
        <v>0</v>
      </c>
      <c r="CO111" s="700">
        <v>0</v>
      </c>
      <c r="CP111" s="700">
        <v>0</v>
      </c>
      <c r="CQ111" s="700">
        <v>0</v>
      </c>
      <c r="CR111" s="700">
        <v>0</v>
      </c>
      <c r="CS111" s="700">
        <v>0</v>
      </c>
      <c r="CT111" s="700">
        <v>0</v>
      </c>
      <c r="CU111" s="700">
        <v>0</v>
      </c>
      <c r="CV111" s="700">
        <v>0</v>
      </c>
      <c r="CW111" s="700">
        <v>0</v>
      </c>
      <c r="CX111" s="700">
        <v>0</v>
      </c>
      <c r="CY111" s="700">
        <v>0</v>
      </c>
      <c r="CZ111" s="953">
        <v>0</v>
      </c>
      <c r="DA111" s="954">
        <v>0</v>
      </c>
      <c r="DB111" s="954">
        <v>0</v>
      </c>
      <c r="DC111" s="954">
        <v>0</v>
      </c>
      <c r="DD111" s="954">
        <v>0</v>
      </c>
      <c r="DE111" s="954">
        <v>0</v>
      </c>
      <c r="DF111" s="954">
        <v>0</v>
      </c>
      <c r="DG111" s="954">
        <v>0</v>
      </c>
      <c r="DH111" s="954">
        <v>0</v>
      </c>
      <c r="DI111" s="954">
        <v>0</v>
      </c>
      <c r="DJ111" s="954">
        <v>0</v>
      </c>
      <c r="DK111" s="954">
        <v>0</v>
      </c>
      <c r="DL111" s="954">
        <v>0</v>
      </c>
      <c r="DM111" s="954">
        <v>0</v>
      </c>
      <c r="DN111" s="954">
        <v>0</v>
      </c>
      <c r="DO111" s="954">
        <v>0</v>
      </c>
      <c r="DP111" s="954">
        <v>0</v>
      </c>
      <c r="DQ111" s="954">
        <v>0</v>
      </c>
      <c r="DR111" s="954">
        <v>0</v>
      </c>
      <c r="DS111" s="954">
        <v>0</v>
      </c>
      <c r="DT111" s="954">
        <v>0</v>
      </c>
      <c r="DU111" s="954">
        <v>0</v>
      </c>
      <c r="DV111" s="954">
        <v>0</v>
      </c>
      <c r="DW111" s="955">
        <v>0</v>
      </c>
      <c r="DX111" s="934"/>
    </row>
    <row r="112" spans="2:128" x14ac:dyDescent="0.2">
      <c r="B112" s="967"/>
      <c r="C112" s="966"/>
      <c r="D112" s="885"/>
      <c r="E112" s="920"/>
      <c r="F112" s="885"/>
      <c r="G112" s="885"/>
      <c r="H112" s="885"/>
      <c r="I112" s="885"/>
      <c r="J112" s="885"/>
      <c r="K112" s="885"/>
      <c r="L112" s="885"/>
      <c r="M112" s="885"/>
      <c r="N112" s="885"/>
      <c r="O112" s="885"/>
      <c r="P112" s="885"/>
      <c r="Q112" s="885"/>
      <c r="R112" s="964"/>
      <c r="S112" s="885"/>
      <c r="T112" s="885"/>
      <c r="U112" s="699" t="s">
        <v>501</v>
      </c>
      <c r="V112" s="697" t="s">
        <v>123</v>
      </c>
      <c r="W112" s="701" t="s">
        <v>493</v>
      </c>
      <c r="X112" s="700">
        <v>0</v>
      </c>
      <c r="Y112" s="700">
        <v>0</v>
      </c>
      <c r="Z112" s="700">
        <v>0</v>
      </c>
      <c r="AA112" s="700">
        <v>0</v>
      </c>
      <c r="AB112" s="700">
        <v>0</v>
      </c>
      <c r="AC112" s="700">
        <v>0</v>
      </c>
      <c r="AD112" s="700">
        <v>0</v>
      </c>
      <c r="AE112" s="700">
        <v>0</v>
      </c>
      <c r="AF112" s="700">
        <v>0</v>
      </c>
      <c r="AG112" s="700">
        <v>0</v>
      </c>
      <c r="AH112" s="700">
        <v>0</v>
      </c>
      <c r="AI112" s="700">
        <v>0</v>
      </c>
      <c r="AJ112" s="700">
        <v>0</v>
      </c>
      <c r="AK112" s="700">
        <v>0</v>
      </c>
      <c r="AL112" s="700">
        <v>0</v>
      </c>
      <c r="AM112" s="700">
        <v>0</v>
      </c>
      <c r="AN112" s="700">
        <v>0</v>
      </c>
      <c r="AO112" s="700">
        <v>0</v>
      </c>
      <c r="AP112" s="700">
        <v>0</v>
      </c>
      <c r="AQ112" s="700">
        <v>0</v>
      </c>
      <c r="AR112" s="700">
        <v>0</v>
      </c>
      <c r="AS112" s="700">
        <v>0</v>
      </c>
      <c r="AT112" s="700">
        <v>0</v>
      </c>
      <c r="AU112" s="700">
        <v>0</v>
      </c>
      <c r="AV112" s="700">
        <v>0</v>
      </c>
      <c r="AW112" s="700">
        <v>0</v>
      </c>
      <c r="AX112" s="700">
        <v>0</v>
      </c>
      <c r="AY112" s="700">
        <v>0</v>
      </c>
      <c r="AZ112" s="700">
        <v>0</v>
      </c>
      <c r="BA112" s="700">
        <v>0</v>
      </c>
      <c r="BB112" s="700">
        <v>0</v>
      </c>
      <c r="BC112" s="700">
        <v>0</v>
      </c>
      <c r="BD112" s="700">
        <v>0</v>
      </c>
      <c r="BE112" s="700">
        <v>0</v>
      </c>
      <c r="BF112" s="700">
        <v>0</v>
      </c>
      <c r="BG112" s="700">
        <v>0</v>
      </c>
      <c r="BH112" s="700">
        <v>0</v>
      </c>
      <c r="BI112" s="700">
        <v>0</v>
      </c>
      <c r="BJ112" s="700">
        <v>0</v>
      </c>
      <c r="BK112" s="700">
        <v>0</v>
      </c>
      <c r="BL112" s="700">
        <v>0</v>
      </c>
      <c r="BM112" s="700">
        <v>0</v>
      </c>
      <c r="BN112" s="700">
        <v>0</v>
      </c>
      <c r="BO112" s="700">
        <v>0</v>
      </c>
      <c r="BP112" s="700">
        <v>0</v>
      </c>
      <c r="BQ112" s="700">
        <v>0</v>
      </c>
      <c r="BR112" s="700">
        <v>0</v>
      </c>
      <c r="BS112" s="700">
        <v>0</v>
      </c>
      <c r="BT112" s="700">
        <v>0</v>
      </c>
      <c r="BU112" s="700">
        <v>0</v>
      </c>
      <c r="BV112" s="700">
        <v>0</v>
      </c>
      <c r="BW112" s="700">
        <v>0</v>
      </c>
      <c r="BX112" s="700">
        <v>0</v>
      </c>
      <c r="BY112" s="700">
        <v>0</v>
      </c>
      <c r="BZ112" s="700">
        <v>0</v>
      </c>
      <c r="CA112" s="700">
        <v>0</v>
      </c>
      <c r="CB112" s="700">
        <v>0</v>
      </c>
      <c r="CC112" s="700">
        <v>0</v>
      </c>
      <c r="CD112" s="700">
        <v>0</v>
      </c>
      <c r="CE112" s="700">
        <v>0</v>
      </c>
      <c r="CF112" s="700">
        <v>0</v>
      </c>
      <c r="CG112" s="700">
        <v>0</v>
      </c>
      <c r="CH112" s="700">
        <v>0</v>
      </c>
      <c r="CI112" s="700">
        <v>0</v>
      </c>
      <c r="CJ112" s="700">
        <v>0</v>
      </c>
      <c r="CK112" s="700">
        <v>0</v>
      </c>
      <c r="CL112" s="700">
        <v>0</v>
      </c>
      <c r="CM112" s="700">
        <v>0</v>
      </c>
      <c r="CN112" s="700">
        <v>0</v>
      </c>
      <c r="CO112" s="700">
        <v>0</v>
      </c>
      <c r="CP112" s="700">
        <v>0</v>
      </c>
      <c r="CQ112" s="700">
        <v>0</v>
      </c>
      <c r="CR112" s="700">
        <v>0</v>
      </c>
      <c r="CS112" s="700">
        <v>0</v>
      </c>
      <c r="CT112" s="700">
        <v>0</v>
      </c>
      <c r="CU112" s="700">
        <v>0</v>
      </c>
      <c r="CV112" s="700">
        <v>0</v>
      </c>
      <c r="CW112" s="700">
        <v>0</v>
      </c>
      <c r="CX112" s="700">
        <v>0</v>
      </c>
      <c r="CY112" s="700">
        <v>0</v>
      </c>
      <c r="CZ112" s="953">
        <v>0</v>
      </c>
      <c r="DA112" s="954">
        <v>0</v>
      </c>
      <c r="DB112" s="954">
        <v>0</v>
      </c>
      <c r="DC112" s="954">
        <v>0</v>
      </c>
      <c r="DD112" s="954">
        <v>0</v>
      </c>
      <c r="DE112" s="954">
        <v>0</v>
      </c>
      <c r="DF112" s="954">
        <v>0</v>
      </c>
      <c r="DG112" s="954">
        <v>0</v>
      </c>
      <c r="DH112" s="954">
        <v>0</v>
      </c>
      <c r="DI112" s="954">
        <v>0</v>
      </c>
      <c r="DJ112" s="954">
        <v>0</v>
      </c>
      <c r="DK112" s="954">
        <v>0</v>
      </c>
      <c r="DL112" s="954">
        <v>0</v>
      </c>
      <c r="DM112" s="954">
        <v>0</v>
      </c>
      <c r="DN112" s="954">
        <v>0</v>
      </c>
      <c r="DO112" s="954">
        <v>0</v>
      </c>
      <c r="DP112" s="954">
        <v>0</v>
      </c>
      <c r="DQ112" s="954">
        <v>0</v>
      </c>
      <c r="DR112" s="954">
        <v>0</v>
      </c>
      <c r="DS112" s="954">
        <v>0</v>
      </c>
      <c r="DT112" s="954">
        <v>0</v>
      </c>
      <c r="DU112" s="954">
        <v>0</v>
      </c>
      <c r="DV112" s="954">
        <v>0</v>
      </c>
      <c r="DW112" s="955">
        <v>0</v>
      </c>
      <c r="DX112" s="934"/>
    </row>
    <row r="113" spans="2:128" x14ac:dyDescent="0.2">
      <c r="B113" s="967"/>
      <c r="C113" s="966"/>
      <c r="D113" s="885"/>
      <c r="E113" s="920"/>
      <c r="F113" s="885"/>
      <c r="G113" s="885"/>
      <c r="H113" s="885"/>
      <c r="I113" s="885"/>
      <c r="J113" s="885"/>
      <c r="K113" s="885"/>
      <c r="L113" s="885"/>
      <c r="M113" s="885"/>
      <c r="N113" s="885"/>
      <c r="O113" s="885"/>
      <c r="P113" s="885"/>
      <c r="Q113" s="885"/>
      <c r="R113" s="964"/>
      <c r="S113" s="885"/>
      <c r="T113" s="885"/>
      <c r="U113" s="704" t="s">
        <v>502</v>
      </c>
      <c r="V113" s="697" t="s">
        <v>123</v>
      </c>
      <c r="W113" s="701" t="s">
        <v>493</v>
      </c>
      <c r="X113" s="705">
        <v>-116.16188189037361</v>
      </c>
      <c r="Y113" s="705">
        <v>-232.32376378074721</v>
      </c>
      <c r="Z113" s="705">
        <v>-348.48564567112078</v>
      </c>
      <c r="AA113" s="705">
        <v>-464.64752756149443</v>
      </c>
      <c r="AB113" s="705">
        <v>-580.80940945186808</v>
      </c>
      <c r="AC113" s="705">
        <v>-580.80940945186808</v>
      </c>
      <c r="AD113" s="705">
        <v>-580.80940945186808</v>
      </c>
      <c r="AE113" s="705">
        <v>-580.80940945186808</v>
      </c>
      <c r="AF113" s="705">
        <v>-580.80940945186808</v>
      </c>
      <c r="AG113" s="705">
        <v>-580.80940945186808</v>
      </c>
      <c r="AH113" s="705">
        <v>-580.80940945186808</v>
      </c>
      <c r="AI113" s="705">
        <v>-580.80940945186808</v>
      </c>
      <c r="AJ113" s="705">
        <v>-580.80940945186808</v>
      </c>
      <c r="AK113" s="705">
        <v>-580.80940945186808</v>
      </c>
      <c r="AL113" s="705">
        <v>-580.80940945186808</v>
      </c>
      <c r="AM113" s="705">
        <v>-580.80940945186808</v>
      </c>
      <c r="AN113" s="705">
        <v>-580.80940945186808</v>
      </c>
      <c r="AO113" s="705">
        <v>-580.80940945186808</v>
      </c>
      <c r="AP113" s="705">
        <v>-580.80940945186808</v>
      </c>
      <c r="AQ113" s="705">
        <v>-580.80940945186808</v>
      </c>
      <c r="AR113" s="705">
        <v>-464.64752756149448</v>
      </c>
      <c r="AS113" s="705">
        <v>-348.48564567112089</v>
      </c>
      <c r="AT113" s="705">
        <v>-232.3237637807473</v>
      </c>
      <c r="AU113" s="705">
        <v>-116.16188189037365</v>
      </c>
      <c r="AV113" s="705">
        <v>0</v>
      </c>
      <c r="AW113" s="705">
        <v>0</v>
      </c>
      <c r="AX113" s="705">
        <v>0</v>
      </c>
      <c r="AY113" s="705">
        <v>0</v>
      </c>
      <c r="AZ113" s="705">
        <v>0</v>
      </c>
      <c r="BA113" s="705">
        <v>0</v>
      </c>
      <c r="BB113" s="705">
        <v>0</v>
      </c>
      <c r="BC113" s="705">
        <v>0</v>
      </c>
      <c r="BD113" s="705">
        <v>0</v>
      </c>
      <c r="BE113" s="705">
        <v>0</v>
      </c>
      <c r="BF113" s="705">
        <v>0</v>
      </c>
      <c r="BG113" s="705">
        <v>0</v>
      </c>
      <c r="BH113" s="705">
        <v>0</v>
      </c>
      <c r="BI113" s="705">
        <v>0</v>
      </c>
      <c r="BJ113" s="705">
        <v>0</v>
      </c>
      <c r="BK113" s="705">
        <v>0</v>
      </c>
      <c r="BL113" s="705">
        <v>0</v>
      </c>
      <c r="BM113" s="705">
        <v>0</v>
      </c>
      <c r="BN113" s="705">
        <v>0</v>
      </c>
      <c r="BO113" s="705">
        <v>0</v>
      </c>
      <c r="BP113" s="705">
        <v>0</v>
      </c>
      <c r="BQ113" s="705">
        <v>0</v>
      </c>
      <c r="BR113" s="705">
        <v>0</v>
      </c>
      <c r="BS113" s="705">
        <v>0</v>
      </c>
      <c r="BT113" s="705">
        <v>0</v>
      </c>
      <c r="BU113" s="705">
        <v>0</v>
      </c>
      <c r="BV113" s="705">
        <v>0</v>
      </c>
      <c r="BW113" s="705">
        <v>0</v>
      </c>
      <c r="BX113" s="705">
        <v>0</v>
      </c>
      <c r="BY113" s="705">
        <v>0</v>
      </c>
      <c r="BZ113" s="705">
        <v>0</v>
      </c>
      <c r="CA113" s="705">
        <v>0</v>
      </c>
      <c r="CB113" s="705">
        <v>0</v>
      </c>
      <c r="CC113" s="705">
        <v>0</v>
      </c>
      <c r="CD113" s="705">
        <v>0</v>
      </c>
      <c r="CE113" s="705">
        <v>0</v>
      </c>
      <c r="CF113" s="705">
        <v>0</v>
      </c>
      <c r="CG113" s="705">
        <v>0</v>
      </c>
      <c r="CH113" s="705">
        <v>0</v>
      </c>
      <c r="CI113" s="705">
        <v>0</v>
      </c>
      <c r="CJ113" s="705">
        <v>0</v>
      </c>
      <c r="CK113" s="705">
        <v>0</v>
      </c>
      <c r="CL113" s="705">
        <v>0</v>
      </c>
      <c r="CM113" s="705">
        <v>0</v>
      </c>
      <c r="CN113" s="705">
        <v>0</v>
      </c>
      <c r="CO113" s="705">
        <v>0</v>
      </c>
      <c r="CP113" s="705">
        <v>0</v>
      </c>
      <c r="CQ113" s="705">
        <v>0</v>
      </c>
      <c r="CR113" s="705">
        <v>0</v>
      </c>
      <c r="CS113" s="705">
        <v>0</v>
      </c>
      <c r="CT113" s="705">
        <v>0</v>
      </c>
      <c r="CU113" s="705">
        <v>0</v>
      </c>
      <c r="CV113" s="705">
        <v>0</v>
      </c>
      <c r="CW113" s="705">
        <v>0</v>
      </c>
      <c r="CX113" s="705">
        <v>0</v>
      </c>
      <c r="CY113" s="705">
        <v>0</v>
      </c>
      <c r="CZ113" s="953">
        <v>0</v>
      </c>
      <c r="DA113" s="954">
        <v>0</v>
      </c>
      <c r="DB113" s="954">
        <v>0</v>
      </c>
      <c r="DC113" s="954">
        <v>0</v>
      </c>
      <c r="DD113" s="954">
        <v>0</v>
      </c>
      <c r="DE113" s="954">
        <v>0</v>
      </c>
      <c r="DF113" s="954">
        <v>0</v>
      </c>
      <c r="DG113" s="954">
        <v>0</v>
      </c>
      <c r="DH113" s="954">
        <v>0</v>
      </c>
      <c r="DI113" s="954">
        <v>0</v>
      </c>
      <c r="DJ113" s="954">
        <v>0</v>
      </c>
      <c r="DK113" s="954">
        <v>0</v>
      </c>
      <c r="DL113" s="954">
        <v>0</v>
      </c>
      <c r="DM113" s="954">
        <v>0</v>
      </c>
      <c r="DN113" s="954">
        <v>0</v>
      </c>
      <c r="DO113" s="954">
        <v>0</v>
      </c>
      <c r="DP113" s="954">
        <v>0</v>
      </c>
      <c r="DQ113" s="954">
        <v>0</v>
      </c>
      <c r="DR113" s="954">
        <v>0</v>
      </c>
      <c r="DS113" s="954">
        <v>0</v>
      </c>
      <c r="DT113" s="954">
        <v>0</v>
      </c>
      <c r="DU113" s="954">
        <v>0</v>
      </c>
      <c r="DV113" s="954">
        <v>0</v>
      </c>
      <c r="DW113" s="955">
        <v>0</v>
      </c>
      <c r="DX113" s="934"/>
    </row>
    <row r="114" spans="2:128" ht="13.5" thickBot="1" x14ac:dyDescent="0.25">
      <c r="B114" s="968"/>
      <c r="C114" s="760"/>
      <c r="D114" s="761"/>
      <c r="E114" s="778"/>
      <c r="F114" s="761"/>
      <c r="G114" s="761"/>
      <c r="H114" s="761"/>
      <c r="I114" s="761"/>
      <c r="J114" s="761"/>
      <c r="K114" s="761"/>
      <c r="L114" s="761"/>
      <c r="M114" s="761"/>
      <c r="N114" s="761"/>
      <c r="O114" s="761"/>
      <c r="P114" s="761"/>
      <c r="Q114" s="761"/>
      <c r="R114" s="762"/>
      <c r="S114" s="761"/>
      <c r="T114" s="761"/>
      <c r="U114" s="779" t="s">
        <v>126</v>
      </c>
      <c r="V114" s="780" t="s">
        <v>503</v>
      </c>
      <c r="W114" s="969" t="s">
        <v>493</v>
      </c>
      <c r="X114" s="970">
        <f>SUM(X103:X113)</f>
        <v>-119.57718689037361</v>
      </c>
      <c r="Y114" s="970">
        <f t="shared" ref="Y114:CJ114" si="30">SUM(Y103:Y113)</f>
        <v>-242.56967878074721</v>
      </c>
      <c r="Z114" s="970">
        <f t="shared" si="30"/>
        <v>-365.56217067112078</v>
      </c>
      <c r="AA114" s="970">
        <f t="shared" si="30"/>
        <v>-488.55466256149441</v>
      </c>
      <c r="AB114" s="970">
        <f t="shared" si="30"/>
        <v>-611.5471544518681</v>
      </c>
      <c r="AC114" s="970">
        <f t="shared" si="30"/>
        <v>-614.96245945186809</v>
      </c>
      <c r="AD114" s="970">
        <f t="shared" si="30"/>
        <v>-614.96245945186809</v>
      </c>
      <c r="AE114" s="970">
        <f t="shared" si="30"/>
        <v>-614.96245945186809</v>
      </c>
      <c r="AF114" s="970">
        <f t="shared" si="30"/>
        <v>-614.96245945186809</v>
      </c>
      <c r="AG114" s="970">
        <f t="shared" si="30"/>
        <v>-614.96245945186809</v>
      </c>
      <c r="AH114" s="970">
        <f t="shared" si="30"/>
        <v>-614.96245945186809</v>
      </c>
      <c r="AI114" s="970">
        <f t="shared" si="30"/>
        <v>-614.96245945186809</v>
      </c>
      <c r="AJ114" s="970">
        <f t="shared" si="30"/>
        <v>-614.96245945186809</v>
      </c>
      <c r="AK114" s="970">
        <f t="shared" si="30"/>
        <v>-614.96245945186809</v>
      </c>
      <c r="AL114" s="970">
        <f t="shared" si="30"/>
        <v>-614.96245945186809</v>
      </c>
      <c r="AM114" s="970">
        <f t="shared" si="30"/>
        <v>-614.96245945186809</v>
      </c>
      <c r="AN114" s="970">
        <f t="shared" si="30"/>
        <v>-614.96245945186809</v>
      </c>
      <c r="AO114" s="970">
        <f t="shared" si="30"/>
        <v>-614.96245945186809</v>
      </c>
      <c r="AP114" s="970">
        <f t="shared" si="30"/>
        <v>-614.96245945186809</v>
      </c>
      <c r="AQ114" s="970">
        <f t="shared" si="30"/>
        <v>-614.96245945186809</v>
      </c>
      <c r="AR114" s="970">
        <f t="shared" si="30"/>
        <v>-498.80057756149449</v>
      </c>
      <c r="AS114" s="970">
        <f t="shared" si="30"/>
        <v>-382.6386956711209</v>
      </c>
      <c r="AT114" s="970">
        <f t="shared" si="30"/>
        <v>-266.47681378074731</v>
      </c>
      <c r="AU114" s="970">
        <f t="shared" si="30"/>
        <v>-150.31493189037366</v>
      </c>
      <c r="AV114" s="970">
        <f t="shared" si="30"/>
        <v>-34.153049999999993</v>
      </c>
      <c r="AW114" s="970">
        <f t="shared" si="30"/>
        <v>-34.153049999999993</v>
      </c>
      <c r="AX114" s="970">
        <f t="shared" si="30"/>
        <v>-34.153049999999993</v>
      </c>
      <c r="AY114" s="970">
        <f t="shared" si="30"/>
        <v>-34.153049999999993</v>
      </c>
      <c r="AZ114" s="970">
        <f t="shared" si="30"/>
        <v>-34.153049999999993</v>
      </c>
      <c r="BA114" s="970">
        <f t="shared" si="30"/>
        <v>-34.153049999999993</v>
      </c>
      <c r="BB114" s="970">
        <f t="shared" si="30"/>
        <v>-34.153049999999993</v>
      </c>
      <c r="BC114" s="970">
        <f t="shared" si="30"/>
        <v>-34.153049999999993</v>
      </c>
      <c r="BD114" s="970">
        <f t="shared" si="30"/>
        <v>-34.153049999999993</v>
      </c>
      <c r="BE114" s="970">
        <f t="shared" si="30"/>
        <v>-34.153049999999993</v>
      </c>
      <c r="BF114" s="970">
        <f t="shared" si="30"/>
        <v>-34.153049999999993</v>
      </c>
      <c r="BG114" s="970">
        <f t="shared" si="30"/>
        <v>-34.153049999999993</v>
      </c>
      <c r="BH114" s="970">
        <f t="shared" si="30"/>
        <v>-34.153049999999993</v>
      </c>
      <c r="BI114" s="970">
        <f t="shared" si="30"/>
        <v>-34.153049999999993</v>
      </c>
      <c r="BJ114" s="970">
        <f t="shared" si="30"/>
        <v>-34.153049999999993</v>
      </c>
      <c r="BK114" s="970">
        <f t="shared" si="30"/>
        <v>-34.153049999999993</v>
      </c>
      <c r="BL114" s="970">
        <f t="shared" si="30"/>
        <v>-34.153049999999993</v>
      </c>
      <c r="BM114" s="970">
        <f t="shared" si="30"/>
        <v>-34.153049999999993</v>
      </c>
      <c r="BN114" s="970">
        <f t="shared" si="30"/>
        <v>-34.153049999999993</v>
      </c>
      <c r="BO114" s="970">
        <f t="shared" si="30"/>
        <v>-34.153049999999993</v>
      </c>
      <c r="BP114" s="970">
        <f t="shared" si="30"/>
        <v>-34.153049999999993</v>
      </c>
      <c r="BQ114" s="970">
        <f t="shared" si="30"/>
        <v>-34.153049999999993</v>
      </c>
      <c r="BR114" s="970">
        <f t="shared" si="30"/>
        <v>-34.153049999999993</v>
      </c>
      <c r="BS114" s="970">
        <f t="shared" si="30"/>
        <v>-34.153049999999993</v>
      </c>
      <c r="BT114" s="970">
        <f t="shared" si="30"/>
        <v>-34.153049999999993</v>
      </c>
      <c r="BU114" s="970">
        <f t="shared" si="30"/>
        <v>-34.153049999999993</v>
      </c>
      <c r="BV114" s="970">
        <f t="shared" si="30"/>
        <v>-34.153049999999993</v>
      </c>
      <c r="BW114" s="970">
        <f t="shared" si="30"/>
        <v>-34.153049999999993</v>
      </c>
      <c r="BX114" s="970">
        <f t="shared" si="30"/>
        <v>-34.153049999999993</v>
      </c>
      <c r="BY114" s="970">
        <f t="shared" si="30"/>
        <v>-34.153049999999993</v>
      </c>
      <c r="BZ114" s="970">
        <f t="shared" si="30"/>
        <v>-34.153049999999993</v>
      </c>
      <c r="CA114" s="970">
        <f t="shared" si="30"/>
        <v>-34.153049999999993</v>
      </c>
      <c r="CB114" s="970">
        <f t="shared" si="30"/>
        <v>-34.153049999999993</v>
      </c>
      <c r="CC114" s="970">
        <f t="shared" si="30"/>
        <v>-34.153049999999993</v>
      </c>
      <c r="CD114" s="970">
        <f t="shared" si="30"/>
        <v>-34.153049999999993</v>
      </c>
      <c r="CE114" s="970">
        <f t="shared" si="30"/>
        <v>-34.153049999999993</v>
      </c>
      <c r="CF114" s="970">
        <f t="shared" si="30"/>
        <v>-34.153049999999993</v>
      </c>
      <c r="CG114" s="970">
        <f t="shared" si="30"/>
        <v>-34.153049999999993</v>
      </c>
      <c r="CH114" s="970">
        <f t="shared" si="30"/>
        <v>-34.153049999999993</v>
      </c>
      <c r="CI114" s="970">
        <f t="shared" si="30"/>
        <v>-34.153049999999993</v>
      </c>
      <c r="CJ114" s="970">
        <f t="shared" si="30"/>
        <v>-34.153049999999993</v>
      </c>
      <c r="CK114" s="970">
        <f t="shared" ref="CK114:DW114" si="31">SUM(CK103:CK113)</f>
        <v>-34.153049999999993</v>
      </c>
      <c r="CL114" s="970">
        <f t="shared" si="31"/>
        <v>-34.153049999999993</v>
      </c>
      <c r="CM114" s="970">
        <f t="shared" si="31"/>
        <v>-34.153049999999993</v>
      </c>
      <c r="CN114" s="970">
        <f t="shared" si="31"/>
        <v>-34.153049999999993</v>
      </c>
      <c r="CO114" s="970">
        <f t="shared" si="31"/>
        <v>-34.153049999999993</v>
      </c>
      <c r="CP114" s="970">
        <f t="shared" si="31"/>
        <v>-34.153049999999993</v>
      </c>
      <c r="CQ114" s="970">
        <f t="shared" si="31"/>
        <v>-34.153049999999993</v>
      </c>
      <c r="CR114" s="970">
        <f t="shared" si="31"/>
        <v>-34.153049999999993</v>
      </c>
      <c r="CS114" s="970">
        <f t="shared" si="31"/>
        <v>-34.153049999999993</v>
      </c>
      <c r="CT114" s="970">
        <f t="shared" si="31"/>
        <v>-34.153049999999993</v>
      </c>
      <c r="CU114" s="970">
        <f t="shared" si="31"/>
        <v>-34.153049999999993</v>
      </c>
      <c r="CV114" s="970">
        <f t="shared" si="31"/>
        <v>-34.153049999999993</v>
      </c>
      <c r="CW114" s="970">
        <f t="shared" si="31"/>
        <v>-34.153049999999993</v>
      </c>
      <c r="CX114" s="970">
        <f t="shared" si="31"/>
        <v>-34.153049999999993</v>
      </c>
      <c r="CY114" s="971">
        <f t="shared" si="31"/>
        <v>-34.153049999999993</v>
      </c>
      <c r="CZ114" s="972">
        <f t="shared" si="31"/>
        <v>0</v>
      </c>
      <c r="DA114" s="973">
        <f t="shared" si="31"/>
        <v>0</v>
      </c>
      <c r="DB114" s="973">
        <f t="shared" si="31"/>
        <v>0</v>
      </c>
      <c r="DC114" s="973">
        <f t="shared" si="31"/>
        <v>0</v>
      </c>
      <c r="DD114" s="973">
        <f t="shared" si="31"/>
        <v>0</v>
      </c>
      <c r="DE114" s="973">
        <f t="shared" si="31"/>
        <v>0</v>
      </c>
      <c r="DF114" s="973">
        <f t="shared" si="31"/>
        <v>0</v>
      </c>
      <c r="DG114" s="973">
        <f t="shared" si="31"/>
        <v>0</v>
      </c>
      <c r="DH114" s="973">
        <f t="shared" si="31"/>
        <v>0</v>
      </c>
      <c r="DI114" s="973">
        <f t="shared" si="31"/>
        <v>0</v>
      </c>
      <c r="DJ114" s="973">
        <f t="shared" si="31"/>
        <v>0</v>
      </c>
      <c r="DK114" s="973">
        <f t="shared" si="31"/>
        <v>0</v>
      </c>
      <c r="DL114" s="973">
        <f t="shared" si="31"/>
        <v>0</v>
      </c>
      <c r="DM114" s="973">
        <f t="shared" si="31"/>
        <v>0</v>
      </c>
      <c r="DN114" s="973">
        <f t="shared" si="31"/>
        <v>0</v>
      </c>
      <c r="DO114" s="973">
        <f t="shared" si="31"/>
        <v>0</v>
      </c>
      <c r="DP114" s="973">
        <f t="shared" si="31"/>
        <v>0</v>
      </c>
      <c r="DQ114" s="973">
        <f t="shared" si="31"/>
        <v>0</v>
      </c>
      <c r="DR114" s="973">
        <f t="shared" si="31"/>
        <v>0</v>
      </c>
      <c r="DS114" s="973">
        <f t="shared" si="31"/>
        <v>0</v>
      </c>
      <c r="DT114" s="973">
        <f t="shared" si="31"/>
        <v>0</v>
      </c>
      <c r="DU114" s="973">
        <f t="shared" si="31"/>
        <v>0</v>
      </c>
      <c r="DV114" s="973">
        <f t="shared" si="31"/>
        <v>0</v>
      </c>
      <c r="DW114" s="974">
        <f t="shared" si="31"/>
        <v>0</v>
      </c>
      <c r="DX114" s="934"/>
    </row>
    <row r="115" spans="2:128" ht="43.15" customHeight="1" x14ac:dyDescent="0.2">
      <c r="B115" s="942" t="s">
        <v>770</v>
      </c>
      <c r="C115" s="693" t="s">
        <v>774</v>
      </c>
      <c r="D115" s="944" t="s">
        <v>775</v>
      </c>
      <c r="E115" s="978" t="s">
        <v>519</v>
      </c>
      <c r="F115" s="945" t="s">
        <v>696</v>
      </c>
      <c r="G115" s="946" t="s">
        <v>51</v>
      </c>
      <c r="H115" s="947" t="s">
        <v>490</v>
      </c>
      <c r="I115" s="948">
        <f>MAX(X115:AV115)</f>
        <v>2</v>
      </c>
      <c r="J115" s="949">
        <f>SUMPRODUCT($X$2:$CY$2,$X115:$CY115)*365</f>
        <v>19415.455666598718</v>
      </c>
      <c r="K115" s="949">
        <f>SUMPRODUCT($X$2:$CY$2,$X116:$CY116)+SUMPRODUCT($X$2:$CY$2,$X117:$CY117)+SUMPRODUCT($X$2:$CY$2,$X118:$CY118)</f>
        <v>13113.327071584263</v>
      </c>
      <c r="L115" s="949">
        <f>SUMPRODUCT($X$2:$CY$2,$X119:$CY119) +SUMPRODUCT($X$2:$CY$2,$X120:$CY120)</f>
        <v>7260.2745526985727</v>
      </c>
      <c r="M115" s="949">
        <f>SUMPRODUCT($X$2:$CY$2,$X121:$CY121)</f>
        <v>-1784.7842051505027</v>
      </c>
      <c r="N115" s="949">
        <f>SUMPRODUCT($X$2:$CY$2,$X124:$CY124) +SUMPRODUCT($X$2:$CY$2,$X125:$CY125)</f>
        <v>338.51753068059082</v>
      </c>
      <c r="O115" s="949">
        <f>SUMPRODUCT($X$2:$CY$2,$X122:$CY122) +SUMPRODUCT($X$2:$CY$2,$X123:$CY123) +SUMPRODUCT($X$2:$CY$2,$X126:$CY126)</f>
        <v>-14652.188698883243</v>
      </c>
      <c r="P115" s="949">
        <f>SUM(K115:O115)</f>
        <v>4275.146250929678</v>
      </c>
      <c r="Q115" s="949">
        <f>(SUM(K115:M115)*100000)/(J115*1000)</f>
        <v>95.742370090811249</v>
      </c>
      <c r="R115" s="950">
        <f>(P115*100000)/(J115*1000)</f>
        <v>22.019293929240117</v>
      </c>
      <c r="S115" s="951">
        <v>3</v>
      </c>
      <c r="T115" s="952">
        <v>4</v>
      </c>
      <c r="U115" s="696" t="s">
        <v>491</v>
      </c>
      <c r="V115" s="697" t="s">
        <v>123</v>
      </c>
      <c r="W115" s="698" t="s">
        <v>75</v>
      </c>
      <c r="X115" s="694">
        <v>0.4</v>
      </c>
      <c r="Y115" s="694">
        <v>0.8</v>
      </c>
      <c r="Z115" s="694">
        <v>1.2</v>
      </c>
      <c r="AA115" s="694">
        <v>1.6</v>
      </c>
      <c r="AB115" s="694">
        <v>2</v>
      </c>
      <c r="AC115" s="694">
        <v>2</v>
      </c>
      <c r="AD115" s="694">
        <v>2</v>
      </c>
      <c r="AE115" s="694">
        <v>2</v>
      </c>
      <c r="AF115" s="694">
        <v>2</v>
      </c>
      <c r="AG115" s="694">
        <v>2</v>
      </c>
      <c r="AH115" s="694">
        <v>2</v>
      </c>
      <c r="AI115" s="694">
        <v>2</v>
      </c>
      <c r="AJ115" s="694">
        <v>2</v>
      </c>
      <c r="AK115" s="694">
        <v>2</v>
      </c>
      <c r="AL115" s="694">
        <v>2</v>
      </c>
      <c r="AM115" s="694">
        <v>2</v>
      </c>
      <c r="AN115" s="694">
        <v>2</v>
      </c>
      <c r="AO115" s="694">
        <v>2</v>
      </c>
      <c r="AP115" s="694">
        <v>2</v>
      </c>
      <c r="AQ115" s="694">
        <v>2</v>
      </c>
      <c r="AR115" s="694">
        <v>2</v>
      </c>
      <c r="AS115" s="694">
        <v>2</v>
      </c>
      <c r="AT115" s="694">
        <v>2</v>
      </c>
      <c r="AU115" s="694">
        <v>2</v>
      </c>
      <c r="AV115" s="694">
        <v>2</v>
      </c>
      <c r="AW115" s="694">
        <v>2</v>
      </c>
      <c r="AX115" s="694">
        <v>2</v>
      </c>
      <c r="AY115" s="694">
        <v>2</v>
      </c>
      <c r="AZ115" s="694">
        <v>2</v>
      </c>
      <c r="BA115" s="694">
        <v>2</v>
      </c>
      <c r="BB115" s="694">
        <v>2</v>
      </c>
      <c r="BC115" s="694">
        <v>2</v>
      </c>
      <c r="BD115" s="694">
        <v>2</v>
      </c>
      <c r="BE115" s="694">
        <v>2</v>
      </c>
      <c r="BF115" s="694">
        <v>2</v>
      </c>
      <c r="BG115" s="694">
        <v>2</v>
      </c>
      <c r="BH115" s="694">
        <v>2</v>
      </c>
      <c r="BI115" s="694">
        <v>2</v>
      </c>
      <c r="BJ115" s="694">
        <v>2</v>
      </c>
      <c r="BK115" s="694">
        <v>2</v>
      </c>
      <c r="BL115" s="694">
        <v>2</v>
      </c>
      <c r="BM115" s="694">
        <v>2</v>
      </c>
      <c r="BN115" s="694">
        <v>2</v>
      </c>
      <c r="BO115" s="694">
        <v>2</v>
      </c>
      <c r="BP115" s="694">
        <v>2</v>
      </c>
      <c r="BQ115" s="694">
        <v>2</v>
      </c>
      <c r="BR115" s="694">
        <v>2</v>
      </c>
      <c r="BS115" s="694">
        <v>2</v>
      </c>
      <c r="BT115" s="694">
        <v>2</v>
      </c>
      <c r="BU115" s="694">
        <v>2</v>
      </c>
      <c r="BV115" s="694">
        <v>2</v>
      </c>
      <c r="BW115" s="694">
        <v>2</v>
      </c>
      <c r="BX115" s="694">
        <v>2</v>
      </c>
      <c r="BY115" s="694">
        <v>2</v>
      </c>
      <c r="BZ115" s="694">
        <v>2</v>
      </c>
      <c r="CA115" s="694">
        <v>2</v>
      </c>
      <c r="CB115" s="694">
        <v>2</v>
      </c>
      <c r="CC115" s="694">
        <v>2</v>
      </c>
      <c r="CD115" s="694">
        <v>2</v>
      </c>
      <c r="CE115" s="694">
        <v>2</v>
      </c>
      <c r="CF115" s="694">
        <v>2</v>
      </c>
      <c r="CG115" s="694">
        <v>2</v>
      </c>
      <c r="CH115" s="694">
        <v>2</v>
      </c>
      <c r="CI115" s="694">
        <v>2</v>
      </c>
      <c r="CJ115" s="694">
        <v>2</v>
      </c>
      <c r="CK115" s="694">
        <v>2</v>
      </c>
      <c r="CL115" s="694">
        <v>2</v>
      </c>
      <c r="CM115" s="694">
        <v>2</v>
      </c>
      <c r="CN115" s="694">
        <v>2</v>
      </c>
      <c r="CO115" s="694">
        <v>2</v>
      </c>
      <c r="CP115" s="694">
        <v>2</v>
      </c>
      <c r="CQ115" s="694">
        <v>2</v>
      </c>
      <c r="CR115" s="694">
        <v>2</v>
      </c>
      <c r="CS115" s="694">
        <v>2</v>
      </c>
      <c r="CT115" s="694">
        <v>2</v>
      </c>
      <c r="CU115" s="694">
        <v>2</v>
      </c>
      <c r="CV115" s="694">
        <v>2</v>
      </c>
      <c r="CW115" s="694">
        <v>2</v>
      </c>
      <c r="CX115" s="694">
        <v>2</v>
      </c>
      <c r="CY115" s="694">
        <v>2</v>
      </c>
      <c r="CZ115" s="953">
        <v>0</v>
      </c>
      <c r="DA115" s="954">
        <v>0</v>
      </c>
      <c r="DB115" s="954">
        <v>0</v>
      </c>
      <c r="DC115" s="954">
        <v>0</v>
      </c>
      <c r="DD115" s="954">
        <v>0</v>
      </c>
      <c r="DE115" s="954">
        <v>0</v>
      </c>
      <c r="DF115" s="954">
        <v>0</v>
      </c>
      <c r="DG115" s="954">
        <v>0</v>
      </c>
      <c r="DH115" s="954">
        <v>0</v>
      </c>
      <c r="DI115" s="954">
        <v>0</v>
      </c>
      <c r="DJ115" s="954">
        <v>0</v>
      </c>
      <c r="DK115" s="954">
        <v>0</v>
      </c>
      <c r="DL115" s="954">
        <v>0</v>
      </c>
      <c r="DM115" s="954">
        <v>0</v>
      </c>
      <c r="DN115" s="954">
        <v>0</v>
      </c>
      <c r="DO115" s="954">
        <v>0</v>
      </c>
      <c r="DP115" s="954">
        <v>0</v>
      </c>
      <c r="DQ115" s="954">
        <v>0</v>
      </c>
      <c r="DR115" s="954">
        <v>0</v>
      </c>
      <c r="DS115" s="954">
        <v>0</v>
      </c>
      <c r="DT115" s="954">
        <v>0</v>
      </c>
      <c r="DU115" s="954">
        <v>0</v>
      </c>
      <c r="DV115" s="954">
        <v>0</v>
      </c>
      <c r="DW115" s="955">
        <v>0</v>
      </c>
      <c r="DX115" s="934"/>
    </row>
    <row r="116" spans="2:128" x14ac:dyDescent="0.2">
      <c r="B116" s="956"/>
      <c r="C116" s="735"/>
      <c r="D116" s="957"/>
      <c r="E116" s="958"/>
      <c r="F116" s="959"/>
      <c r="G116" s="957"/>
      <c r="H116" s="959"/>
      <c r="I116" s="959"/>
      <c r="J116" s="959"/>
      <c r="K116" s="959"/>
      <c r="L116" s="959"/>
      <c r="M116" s="959"/>
      <c r="N116" s="959"/>
      <c r="O116" s="959"/>
      <c r="P116" s="959"/>
      <c r="Q116" s="959"/>
      <c r="R116" s="738"/>
      <c r="S116" s="959"/>
      <c r="T116" s="959"/>
      <c r="U116" s="699" t="s">
        <v>492</v>
      </c>
      <c r="V116" s="697" t="s">
        <v>123</v>
      </c>
      <c r="W116" s="698" t="s">
        <v>493</v>
      </c>
      <c r="X116" s="695">
        <f>[2]Costs!F11</f>
        <v>650</v>
      </c>
      <c r="Y116" s="695">
        <f>[2]Costs!G11</f>
        <v>0</v>
      </c>
      <c r="Z116" s="695">
        <f>Y116</f>
        <v>0</v>
      </c>
      <c r="AA116" s="695">
        <v>0</v>
      </c>
      <c r="AB116" s="695">
        <v>0</v>
      </c>
      <c r="AC116" s="695">
        <v>0</v>
      </c>
      <c r="AD116" s="695">
        <v>0</v>
      </c>
      <c r="AE116" s="695">
        <v>0</v>
      </c>
      <c r="AF116" s="695">
        <v>0</v>
      </c>
      <c r="AG116" s="695">
        <v>0</v>
      </c>
      <c r="AH116" s="695">
        <v>400</v>
      </c>
      <c r="AI116" s="695">
        <v>0</v>
      </c>
      <c r="AJ116" s="695">
        <v>0</v>
      </c>
      <c r="AK116" s="695">
        <v>0</v>
      </c>
      <c r="AL116" s="695">
        <v>0</v>
      </c>
      <c r="AM116" s="695">
        <v>0</v>
      </c>
      <c r="AN116" s="695">
        <v>0</v>
      </c>
      <c r="AO116" s="695">
        <v>0</v>
      </c>
      <c r="AP116" s="695">
        <v>0</v>
      </c>
      <c r="AQ116" s="695">
        <v>0</v>
      </c>
      <c r="AR116" s="695">
        <v>400</v>
      </c>
      <c r="AS116" s="695">
        <v>0</v>
      </c>
      <c r="AT116" s="695">
        <v>0</v>
      </c>
      <c r="AU116" s="695">
        <v>0</v>
      </c>
      <c r="AV116" s="695">
        <v>0</v>
      </c>
      <c r="AW116" s="695">
        <v>0</v>
      </c>
      <c r="AX116" s="695">
        <v>0</v>
      </c>
      <c r="AY116" s="695">
        <v>0</v>
      </c>
      <c r="AZ116" s="695">
        <v>0</v>
      </c>
      <c r="BA116" s="695">
        <v>0</v>
      </c>
      <c r="BB116" s="695">
        <v>400</v>
      </c>
      <c r="BC116" s="695">
        <v>0</v>
      </c>
      <c r="BD116" s="695">
        <v>0</v>
      </c>
      <c r="BE116" s="695">
        <v>0</v>
      </c>
      <c r="BF116" s="695">
        <v>0</v>
      </c>
      <c r="BG116" s="695">
        <v>0</v>
      </c>
      <c r="BH116" s="695">
        <v>0</v>
      </c>
      <c r="BI116" s="695">
        <v>0</v>
      </c>
      <c r="BJ116" s="695">
        <v>0</v>
      </c>
      <c r="BK116" s="695">
        <v>0</v>
      </c>
      <c r="BL116" s="695">
        <v>400</v>
      </c>
      <c r="BM116" s="695">
        <v>0</v>
      </c>
      <c r="BN116" s="695">
        <v>0</v>
      </c>
      <c r="BO116" s="695">
        <v>0</v>
      </c>
      <c r="BP116" s="695">
        <v>0</v>
      </c>
      <c r="BQ116" s="695">
        <v>0</v>
      </c>
      <c r="BR116" s="695">
        <v>0</v>
      </c>
      <c r="BS116" s="695">
        <v>0</v>
      </c>
      <c r="BT116" s="695">
        <v>0</v>
      </c>
      <c r="BU116" s="695">
        <v>0</v>
      </c>
      <c r="BV116" s="695">
        <v>400</v>
      </c>
      <c r="BW116" s="695">
        <v>0</v>
      </c>
      <c r="BX116" s="695">
        <v>0</v>
      </c>
      <c r="BY116" s="695">
        <v>0</v>
      </c>
      <c r="BZ116" s="695">
        <v>0</v>
      </c>
      <c r="CA116" s="695">
        <v>0</v>
      </c>
      <c r="CB116" s="695">
        <v>0</v>
      </c>
      <c r="CC116" s="695">
        <v>0</v>
      </c>
      <c r="CD116" s="695">
        <v>0</v>
      </c>
      <c r="CE116" s="695">
        <v>0</v>
      </c>
      <c r="CF116" s="695">
        <v>400</v>
      </c>
      <c r="CG116" s="695">
        <v>0</v>
      </c>
      <c r="CH116" s="695">
        <v>0</v>
      </c>
      <c r="CI116" s="695">
        <v>0</v>
      </c>
      <c r="CJ116" s="695">
        <v>0</v>
      </c>
      <c r="CK116" s="695">
        <v>0</v>
      </c>
      <c r="CL116" s="695">
        <v>0</v>
      </c>
      <c r="CM116" s="695">
        <v>0</v>
      </c>
      <c r="CN116" s="695">
        <v>0</v>
      </c>
      <c r="CO116" s="695">
        <v>0</v>
      </c>
      <c r="CP116" s="695">
        <v>400</v>
      </c>
      <c r="CQ116" s="695">
        <v>0</v>
      </c>
      <c r="CR116" s="695">
        <v>0</v>
      </c>
      <c r="CS116" s="695">
        <v>0</v>
      </c>
      <c r="CT116" s="695">
        <v>0</v>
      </c>
      <c r="CU116" s="695">
        <v>0</v>
      </c>
      <c r="CV116" s="695">
        <v>0</v>
      </c>
      <c r="CW116" s="695">
        <v>0</v>
      </c>
      <c r="CX116" s="695">
        <v>0</v>
      </c>
      <c r="CY116" s="695">
        <v>0</v>
      </c>
      <c r="CZ116" s="953">
        <v>0</v>
      </c>
      <c r="DA116" s="954">
        <v>0</v>
      </c>
      <c r="DB116" s="954">
        <v>0</v>
      </c>
      <c r="DC116" s="954">
        <v>0</v>
      </c>
      <c r="DD116" s="954">
        <v>0</v>
      </c>
      <c r="DE116" s="954">
        <v>0</v>
      </c>
      <c r="DF116" s="954">
        <v>0</v>
      </c>
      <c r="DG116" s="954">
        <v>0</v>
      </c>
      <c r="DH116" s="954">
        <v>0</v>
      </c>
      <c r="DI116" s="954">
        <v>0</v>
      </c>
      <c r="DJ116" s="954">
        <v>0</v>
      </c>
      <c r="DK116" s="954">
        <v>0</v>
      </c>
      <c r="DL116" s="954">
        <v>0</v>
      </c>
      <c r="DM116" s="954">
        <v>0</v>
      </c>
      <c r="DN116" s="954">
        <v>0</v>
      </c>
      <c r="DO116" s="954">
        <v>0</v>
      </c>
      <c r="DP116" s="954">
        <v>0</v>
      </c>
      <c r="DQ116" s="954">
        <v>0</v>
      </c>
      <c r="DR116" s="954">
        <v>0</v>
      </c>
      <c r="DS116" s="954">
        <v>0</v>
      </c>
      <c r="DT116" s="954">
        <v>0</v>
      </c>
      <c r="DU116" s="954">
        <v>0</v>
      </c>
      <c r="DV116" s="954">
        <v>0</v>
      </c>
      <c r="DW116" s="955">
        <v>0</v>
      </c>
      <c r="DX116" s="934"/>
    </row>
    <row r="117" spans="2:128" x14ac:dyDescent="0.2">
      <c r="B117" s="960"/>
      <c r="C117" s="743"/>
      <c r="D117" s="961"/>
      <c r="E117" s="962"/>
      <c r="F117" s="961"/>
      <c r="G117" s="961"/>
      <c r="H117" s="961"/>
      <c r="I117" s="961"/>
      <c r="J117" s="961"/>
      <c r="K117" s="961"/>
      <c r="L117" s="961"/>
      <c r="M117" s="961"/>
      <c r="N117" s="961"/>
      <c r="O117" s="961"/>
      <c r="P117" s="961"/>
      <c r="Q117" s="961"/>
      <c r="R117" s="745"/>
      <c r="S117" s="961"/>
      <c r="T117" s="961"/>
      <c r="U117" s="699" t="s">
        <v>494</v>
      </c>
      <c r="V117" s="697" t="s">
        <v>123</v>
      </c>
      <c r="W117" s="698" t="s">
        <v>493</v>
      </c>
      <c r="X117" s="633">
        <f>[2]Costs!F12</f>
        <v>106</v>
      </c>
      <c r="Y117" s="633">
        <f>[2]Costs!G12</f>
        <v>212</v>
      </c>
      <c r="Z117" s="633">
        <f>[2]Costs!H12</f>
        <v>212</v>
      </c>
      <c r="AA117" s="633">
        <f>[2]Costs!I12</f>
        <v>212</v>
      </c>
      <c r="AB117" s="633">
        <f>[2]Costs!J12</f>
        <v>212</v>
      </c>
      <c r="AC117" s="633">
        <f>[2]Costs!K12</f>
        <v>106</v>
      </c>
      <c r="AD117" s="633">
        <f t="shared" ref="AD117:CO117" si="32">AC117</f>
        <v>106</v>
      </c>
      <c r="AE117" s="633">
        <f t="shared" si="32"/>
        <v>106</v>
      </c>
      <c r="AF117" s="633">
        <f t="shared" si="32"/>
        <v>106</v>
      </c>
      <c r="AG117" s="633">
        <f t="shared" si="32"/>
        <v>106</v>
      </c>
      <c r="AH117" s="633">
        <f t="shared" si="32"/>
        <v>106</v>
      </c>
      <c r="AI117" s="633">
        <f t="shared" si="32"/>
        <v>106</v>
      </c>
      <c r="AJ117" s="633">
        <f t="shared" si="32"/>
        <v>106</v>
      </c>
      <c r="AK117" s="633">
        <f t="shared" si="32"/>
        <v>106</v>
      </c>
      <c r="AL117" s="633">
        <f t="shared" si="32"/>
        <v>106</v>
      </c>
      <c r="AM117" s="633">
        <f t="shared" si="32"/>
        <v>106</v>
      </c>
      <c r="AN117" s="633">
        <f t="shared" si="32"/>
        <v>106</v>
      </c>
      <c r="AO117" s="633">
        <f t="shared" si="32"/>
        <v>106</v>
      </c>
      <c r="AP117" s="633">
        <f t="shared" si="32"/>
        <v>106</v>
      </c>
      <c r="AQ117" s="633">
        <f t="shared" si="32"/>
        <v>106</v>
      </c>
      <c r="AR117" s="633">
        <f t="shared" si="32"/>
        <v>106</v>
      </c>
      <c r="AS117" s="633">
        <f t="shared" si="32"/>
        <v>106</v>
      </c>
      <c r="AT117" s="633">
        <f t="shared" si="32"/>
        <v>106</v>
      </c>
      <c r="AU117" s="633">
        <f t="shared" si="32"/>
        <v>106</v>
      </c>
      <c r="AV117" s="633">
        <f t="shared" si="32"/>
        <v>106</v>
      </c>
      <c r="AW117" s="633">
        <f t="shared" si="32"/>
        <v>106</v>
      </c>
      <c r="AX117" s="633">
        <f t="shared" si="32"/>
        <v>106</v>
      </c>
      <c r="AY117" s="633">
        <f t="shared" si="32"/>
        <v>106</v>
      </c>
      <c r="AZ117" s="633">
        <f t="shared" si="32"/>
        <v>106</v>
      </c>
      <c r="BA117" s="633">
        <f t="shared" si="32"/>
        <v>106</v>
      </c>
      <c r="BB117" s="633">
        <f t="shared" si="32"/>
        <v>106</v>
      </c>
      <c r="BC117" s="633">
        <f t="shared" si="32"/>
        <v>106</v>
      </c>
      <c r="BD117" s="633">
        <f t="shared" si="32"/>
        <v>106</v>
      </c>
      <c r="BE117" s="633">
        <f t="shared" si="32"/>
        <v>106</v>
      </c>
      <c r="BF117" s="633">
        <f t="shared" si="32"/>
        <v>106</v>
      </c>
      <c r="BG117" s="633">
        <f t="shared" si="32"/>
        <v>106</v>
      </c>
      <c r="BH117" s="633">
        <f t="shared" si="32"/>
        <v>106</v>
      </c>
      <c r="BI117" s="633">
        <f t="shared" si="32"/>
        <v>106</v>
      </c>
      <c r="BJ117" s="633">
        <f t="shared" si="32"/>
        <v>106</v>
      </c>
      <c r="BK117" s="633">
        <f t="shared" si="32"/>
        <v>106</v>
      </c>
      <c r="BL117" s="633">
        <f t="shared" si="32"/>
        <v>106</v>
      </c>
      <c r="BM117" s="633">
        <f t="shared" si="32"/>
        <v>106</v>
      </c>
      <c r="BN117" s="633">
        <f t="shared" si="32"/>
        <v>106</v>
      </c>
      <c r="BO117" s="633">
        <f t="shared" si="32"/>
        <v>106</v>
      </c>
      <c r="BP117" s="633">
        <f t="shared" si="32"/>
        <v>106</v>
      </c>
      <c r="BQ117" s="633">
        <f t="shared" si="32"/>
        <v>106</v>
      </c>
      <c r="BR117" s="633">
        <f t="shared" si="32"/>
        <v>106</v>
      </c>
      <c r="BS117" s="633">
        <f t="shared" si="32"/>
        <v>106</v>
      </c>
      <c r="BT117" s="633">
        <f t="shared" si="32"/>
        <v>106</v>
      </c>
      <c r="BU117" s="633">
        <f t="shared" si="32"/>
        <v>106</v>
      </c>
      <c r="BV117" s="633">
        <f t="shared" si="32"/>
        <v>106</v>
      </c>
      <c r="BW117" s="633">
        <f t="shared" si="32"/>
        <v>106</v>
      </c>
      <c r="BX117" s="633">
        <f t="shared" si="32"/>
        <v>106</v>
      </c>
      <c r="BY117" s="633">
        <f t="shared" si="32"/>
        <v>106</v>
      </c>
      <c r="BZ117" s="633">
        <f t="shared" si="32"/>
        <v>106</v>
      </c>
      <c r="CA117" s="633">
        <f t="shared" si="32"/>
        <v>106</v>
      </c>
      <c r="CB117" s="633">
        <f t="shared" si="32"/>
        <v>106</v>
      </c>
      <c r="CC117" s="633">
        <f t="shared" si="32"/>
        <v>106</v>
      </c>
      <c r="CD117" s="633">
        <f t="shared" si="32"/>
        <v>106</v>
      </c>
      <c r="CE117" s="633">
        <f t="shared" si="32"/>
        <v>106</v>
      </c>
      <c r="CF117" s="633">
        <f t="shared" si="32"/>
        <v>106</v>
      </c>
      <c r="CG117" s="633">
        <f t="shared" si="32"/>
        <v>106</v>
      </c>
      <c r="CH117" s="633">
        <f t="shared" si="32"/>
        <v>106</v>
      </c>
      <c r="CI117" s="633">
        <f t="shared" si="32"/>
        <v>106</v>
      </c>
      <c r="CJ117" s="633">
        <f t="shared" si="32"/>
        <v>106</v>
      </c>
      <c r="CK117" s="633">
        <f t="shared" si="32"/>
        <v>106</v>
      </c>
      <c r="CL117" s="633">
        <f t="shared" si="32"/>
        <v>106</v>
      </c>
      <c r="CM117" s="633">
        <f t="shared" si="32"/>
        <v>106</v>
      </c>
      <c r="CN117" s="633">
        <f t="shared" si="32"/>
        <v>106</v>
      </c>
      <c r="CO117" s="633">
        <f t="shared" si="32"/>
        <v>106</v>
      </c>
      <c r="CP117" s="633">
        <f t="shared" ref="CP117:CY117" si="33">CO117</f>
        <v>106</v>
      </c>
      <c r="CQ117" s="633">
        <f t="shared" si="33"/>
        <v>106</v>
      </c>
      <c r="CR117" s="633">
        <f t="shared" si="33"/>
        <v>106</v>
      </c>
      <c r="CS117" s="633">
        <f t="shared" si="33"/>
        <v>106</v>
      </c>
      <c r="CT117" s="633">
        <f t="shared" si="33"/>
        <v>106</v>
      </c>
      <c r="CU117" s="633">
        <f t="shared" si="33"/>
        <v>106</v>
      </c>
      <c r="CV117" s="633">
        <f t="shared" si="33"/>
        <v>106</v>
      </c>
      <c r="CW117" s="633">
        <f t="shared" si="33"/>
        <v>106</v>
      </c>
      <c r="CX117" s="633">
        <f t="shared" si="33"/>
        <v>106</v>
      </c>
      <c r="CY117" s="633">
        <f t="shared" si="33"/>
        <v>106</v>
      </c>
      <c r="CZ117" s="953">
        <v>0</v>
      </c>
      <c r="DA117" s="954">
        <v>0</v>
      </c>
      <c r="DB117" s="954">
        <v>0</v>
      </c>
      <c r="DC117" s="954">
        <v>0</v>
      </c>
      <c r="DD117" s="954">
        <v>0</v>
      </c>
      <c r="DE117" s="954">
        <v>0</v>
      </c>
      <c r="DF117" s="954">
        <v>0</v>
      </c>
      <c r="DG117" s="954">
        <v>0</v>
      </c>
      <c r="DH117" s="954">
        <v>0</v>
      </c>
      <c r="DI117" s="954">
        <v>0</v>
      </c>
      <c r="DJ117" s="954">
        <v>0</v>
      </c>
      <c r="DK117" s="954">
        <v>0</v>
      </c>
      <c r="DL117" s="954">
        <v>0</v>
      </c>
      <c r="DM117" s="954">
        <v>0</v>
      </c>
      <c r="DN117" s="954">
        <v>0</v>
      </c>
      <c r="DO117" s="954">
        <v>0</v>
      </c>
      <c r="DP117" s="954">
        <v>0</v>
      </c>
      <c r="DQ117" s="954">
        <v>0</v>
      </c>
      <c r="DR117" s="954">
        <v>0</v>
      </c>
      <c r="DS117" s="954">
        <v>0</v>
      </c>
      <c r="DT117" s="954">
        <v>0</v>
      </c>
      <c r="DU117" s="954">
        <v>0</v>
      </c>
      <c r="DV117" s="954">
        <v>0</v>
      </c>
      <c r="DW117" s="955">
        <v>0</v>
      </c>
      <c r="DX117" s="934"/>
    </row>
    <row r="118" spans="2:128" x14ac:dyDescent="0.2">
      <c r="B118" s="960"/>
      <c r="C118" s="743"/>
      <c r="D118" s="961"/>
      <c r="E118" s="962"/>
      <c r="F118" s="961"/>
      <c r="G118" s="961"/>
      <c r="H118" s="961"/>
      <c r="I118" s="961"/>
      <c r="J118" s="961"/>
      <c r="K118" s="961"/>
      <c r="L118" s="961"/>
      <c r="M118" s="961"/>
      <c r="N118" s="961"/>
      <c r="O118" s="961"/>
      <c r="P118" s="961"/>
      <c r="Q118" s="961"/>
      <c r="R118" s="745"/>
      <c r="S118" s="961"/>
      <c r="T118" s="961"/>
      <c r="U118" s="699" t="s">
        <v>721</v>
      </c>
      <c r="V118" s="697" t="s">
        <v>123</v>
      </c>
      <c r="W118" s="698" t="s">
        <v>493</v>
      </c>
      <c r="X118" s="695">
        <f>'[2]Financing cost'!B9</f>
        <v>27.215999999999998</v>
      </c>
      <c r="Y118" s="695">
        <f>'[2]Financing cost'!C9</f>
        <v>34.847999999999999</v>
      </c>
      <c r="Z118" s="695">
        <f>'[2]Financing cost'!D9</f>
        <v>42.48</v>
      </c>
      <c r="AA118" s="695">
        <f>'[2]Financing cost'!E9</f>
        <v>50.111999999999995</v>
      </c>
      <c r="AB118" s="695">
        <f>'[2]Financing cost'!F9</f>
        <v>57.743999999999993</v>
      </c>
      <c r="AC118" s="695">
        <f>'[2]Financing cost'!G9</f>
        <v>61.559999999999995</v>
      </c>
      <c r="AD118" s="695">
        <f>'[2]Financing cost'!H9</f>
        <v>65.375999999999991</v>
      </c>
      <c r="AE118" s="695">
        <f>'[2]Financing cost'!I9</f>
        <v>69.191999999999993</v>
      </c>
      <c r="AF118" s="695">
        <f>'[2]Financing cost'!J9</f>
        <v>73.007999999999996</v>
      </c>
      <c r="AG118" s="695">
        <f>'[2]Financing cost'!K9</f>
        <v>76.823999999999998</v>
      </c>
      <c r="AH118" s="695">
        <f>'[2]Financing cost'!L9</f>
        <v>89.783999999999992</v>
      </c>
      <c r="AI118" s="695">
        <f>'[2]Financing cost'!M9</f>
        <v>102.74399999999999</v>
      </c>
      <c r="AJ118" s="695">
        <f>'[2]Financing cost'!N9</f>
        <v>115.70399999999998</v>
      </c>
      <c r="AK118" s="695">
        <f>'[2]Financing cost'!O9</f>
        <v>128.66399999999999</v>
      </c>
      <c r="AL118" s="695">
        <f>'[2]Financing cost'!P9</f>
        <v>141.624</v>
      </c>
      <c r="AM118" s="695">
        <f>'[2]Financing cost'!Q9</f>
        <v>154.584</v>
      </c>
      <c r="AN118" s="695">
        <f>'[2]Financing cost'!R9</f>
        <v>167.54400000000001</v>
      </c>
      <c r="AO118" s="695">
        <f>'[2]Financing cost'!S9</f>
        <v>180.50400000000002</v>
      </c>
      <c r="AP118" s="695">
        <f>'[2]Financing cost'!T9</f>
        <v>193.46400000000003</v>
      </c>
      <c r="AQ118" s="695">
        <f>'[2]Financing cost'!U9</f>
        <v>206.42400000000004</v>
      </c>
      <c r="AR118" s="695">
        <f>'[2]Financing cost'!V9</f>
        <v>219.38400000000004</v>
      </c>
      <c r="AS118" s="695">
        <f>'[2]Financing cost'!W9</f>
        <v>232.34400000000005</v>
      </c>
      <c r="AT118" s="695">
        <f>'[2]Financing cost'!X9</f>
        <v>245.30400000000006</v>
      </c>
      <c r="AU118" s="695">
        <f>'[2]Financing cost'!Y9</f>
        <v>258.26400000000007</v>
      </c>
      <c r="AV118" s="695">
        <f>'[2]Financing cost'!Z9</f>
        <v>271.22400000000005</v>
      </c>
      <c r="AW118" s="695">
        <f>'[2]Financing cost'!AA9</f>
        <v>284.18400000000003</v>
      </c>
      <c r="AX118" s="695">
        <f>'[2]Financing cost'!AB9</f>
        <v>297.14400000000001</v>
      </c>
      <c r="AY118" s="695">
        <f>'[2]Financing cost'!AC9</f>
        <v>310.10399999999998</v>
      </c>
      <c r="AZ118" s="695">
        <f>'[2]Financing cost'!AD9</f>
        <v>323.06399999999996</v>
      </c>
      <c r="BA118" s="695">
        <f>'[2]Financing cost'!AE9</f>
        <v>336.02399999999994</v>
      </c>
      <c r="BB118" s="695">
        <f>'[2]Financing cost'!AF9</f>
        <v>348.98399999999992</v>
      </c>
      <c r="BC118" s="695">
        <f>'[2]Financing cost'!AG9</f>
        <v>361.9439999999999</v>
      </c>
      <c r="BD118" s="695">
        <f>'[2]Financing cost'!AH9</f>
        <v>374.90399999999988</v>
      </c>
      <c r="BE118" s="695">
        <f>'[2]Financing cost'!AI9</f>
        <v>387.86399999999986</v>
      </c>
      <c r="BF118" s="695">
        <f>'[2]Financing cost'!AJ9</f>
        <v>400.82399999999984</v>
      </c>
      <c r="BG118" s="695">
        <f>'[2]Financing cost'!AK9</f>
        <v>413.78399999999982</v>
      </c>
      <c r="BH118" s="695">
        <f>'[2]Financing cost'!AL9</f>
        <v>426.7439999999998</v>
      </c>
      <c r="BI118" s="695">
        <f>'[2]Financing cost'!AM9</f>
        <v>439.70399999999978</v>
      </c>
      <c r="BJ118" s="695">
        <f>'[2]Financing cost'!AN9</f>
        <v>452.66399999999976</v>
      </c>
      <c r="BK118" s="695">
        <f>'[2]Financing cost'!AO9</f>
        <v>465.62399999999974</v>
      </c>
      <c r="BL118" s="695">
        <f>'[2]Financing cost'!AP9</f>
        <v>478.58399999999972</v>
      </c>
      <c r="BM118" s="695">
        <f>'[2]Financing cost'!AQ9</f>
        <v>491.5439999999997</v>
      </c>
      <c r="BN118" s="695">
        <f>'[2]Financing cost'!AR9</f>
        <v>504.50399999999968</v>
      </c>
      <c r="BO118" s="695">
        <f>'[2]Financing cost'!AS9</f>
        <v>517.46399999999971</v>
      </c>
      <c r="BP118" s="695">
        <f>'[2]Financing cost'!AT9</f>
        <v>530.42399999999975</v>
      </c>
      <c r="BQ118" s="695">
        <f>'[2]Financing cost'!AU9</f>
        <v>543.38399999999979</v>
      </c>
      <c r="BR118" s="695">
        <f>'[2]Financing cost'!AV9</f>
        <v>556.34399999999982</v>
      </c>
      <c r="BS118" s="695">
        <f>'[2]Financing cost'!AW9</f>
        <v>569.30399999999986</v>
      </c>
      <c r="BT118" s="695">
        <f>'[2]Financing cost'!AX9</f>
        <v>582.2639999999999</v>
      </c>
      <c r="BU118" s="695">
        <f>'[2]Financing cost'!AY9</f>
        <v>595.22399999999993</v>
      </c>
      <c r="BV118" s="695">
        <f>'[2]Financing cost'!AZ9</f>
        <v>608.18399999999997</v>
      </c>
      <c r="BW118" s="695">
        <f>'[2]Financing cost'!BA9</f>
        <v>621.14400000000001</v>
      </c>
      <c r="BX118" s="695">
        <f>'[2]Financing cost'!BB9</f>
        <v>634.10400000000004</v>
      </c>
      <c r="BY118" s="695">
        <f>'[2]Financing cost'!BC9</f>
        <v>647.06400000000008</v>
      </c>
      <c r="BZ118" s="695">
        <f>'[2]Financing cost'!BD9</f>
        <v>660.02400000000011</v>
      </c>
      <c r="CA118" s="695">
        <f>'[2]Financing cost'!BE9</f>
        <v>672.98400000000015</v>
      </c>
      <c r="CB118" s="695">
        <f>'[2]Financing cost'!BF9</f>
        <v>685.94400000000019</v>
      </c>
      <c r="CC118" s="695">
        <f>'[2]Financing cost'!BG9</f>
        <v>698.90400000000022</v>
      </c>
      <c r="CD118" s="695">
        <f>'[2]Financing cost'!BH9</f>
        <v>711.86400000000026</v>
      </c>
      <c r="CE118" s="695">
        <f>'[2]Financing cost'!BI9</f>
        <v>724.8240000000003</v>
      </c>
      <c r="CF118" s="695">
        <f>'[2]Financing cost'!BJ9</f>
        <v>737.78400000000033</v>
      </c>
      <c r="CG118" s="695">
        <f>'[2]Financing cost'!BK9</f>
        <v>750.74400000000037</v>
      </c>
      <c r="CH118" s="695">
        <f>'[2]Financing cost'!BL9</f>
        <v>763.70400000000041</v>
      </c>
      <c r="CI118" s="695">
        <f>'[2]Financing cost'!BM9</f>
        <v>776.66400000000044</v>
      </c>
      <c r="CJ118" s="695">
        <f>'[2]Financing cost'!BN9</f>
        <v>789.62400000000048</v>
      </c>
      <c r="CK118" s="695">
        <f>'[2]Financing cost'!BO9</f>
        <v>802.58400000000051</v>
      </c>
      <c r="CL118" s="695">
        <f>'[2]Financing cost'!BP9</f>
        <v>815.54400000000055</v>
      </c>
      <c r="CM118" s="695">
        <f>'[2]Financing cost'!BQ9</f>
        <v>828.50400000000059</v>
      </c>
      <c r="CN118" s="695">
        <f>'[2]Financing cost'!BR9</f>
        <v>841.46400000000062</v>
      </c>
      <c r="CO118" s="695">
        <f>'[2]Financing cost'!BS9</f>
        <v>854.42400000000066</v>
      </c>
      <c r="CP118" s="695">
        <f>'[2]Financing cost'!BT9</f>
        <v>867.3840000000007</v>
      </c>
      <c r="CQ118" s="695">
        <f>'[2]Financing cost'!BU9</f>
        <v>880.34400000000073</v>
      </c>
      <c r="CR118" s="695">
        <f>'[2]Financing cost'!BV9</f>
        <v>893.30400000000077</v>
      </c>
      <c r="CS118" s="695">
        <f>'[2]Financing cost'!BW9</f>
        <v>906.26400000000081</v>
      </c>
      <c r="CT118" s="695">
        <f>'[2]Financing cost'!BX9</f>
        <v>919.22400000000084</v>
      </c>
      <c r="CU118" s="695">
        <f>'[2]Financing cost'!BY9</f>
        <v>932.18400000000088</v>
      </c>
      <c r="CV118" s="695">
        <f>'[2]Financing cost'!BZ9</f>
        <v>945.14400000000091</v>
      </c>
      <c r="CW118" s="695">
        <f>'[2]Financing cost'!CA9</f>
        <v>958.10400000000095</v>
      </c>
      <c r="CX118" s="695">
        <f>'[2]Financing cost'!CB9</f>
        <v>971.06400000000099</v>
      </c>
      <c r="CY118" s="695">
        <f>'[2]Financing cost'!CC9</f>
        <v>984.02400000000102</v>
      </c>
      <c r="CZ118" s="953"/>
      <c r="DA118" s="954"/>
      <c r="DB118" s="954"/>
      <c r="DC118" s="954"/>
      <c r="DD118" s="954"/>
      <c r="DE118" s="954"/>
      <c r="DF118" s="954"/>
      <c r="DG118" s="954"/>
      <c r="DH118" s="954"/>
      <c r="DI118" s="954"/>
      <c r="DJ118" s="954"/>
      <c r="DK118" s="954"/>
      <c r="DL118" s="954"/>
      <c r="DM118" s="954"/>
      <c r="DN118" s="954"/>
      <c r="DO118" s="954"/>
      <c r="DP118" s="954"/>
      <c r="DQ118" s="954"/>
      <c r="DR118" s="954"/>
      <c r="DS118" s="954"/>
      <c r="DT118" s="954"/>
      <c r="DU118" s="954"/>
      <c r="DV118" s="954"/>
      <c r="DW118" s="955"/>
      <c r="DX118" s="934"/>
    </row>
    <row r="119" spans="2:128" x14ac:dyDescent="0.2">
      <c r="B119" s="960"/>
      <c r="C119" s="963"/>
      <c r="D119" s="885"/>
      <c r="E119" s="920"/>
      <c r="F119" s="885"/>
      <c r="G119" s="885"/>
      <c r="H119" s="885"/>
      <c r="I119" s="885"/>
      <c r="J119" s="885"/>
      <c r="K119" s="885"/>
      <c r="L119" s="885"/>
      <c r="M119" s="885"/>
      <c r="N119" s="885"/>
      <c r="O119" s="885"/>
      <c r="P119" s="885"/>
      <c r="Q119" s="885"/>
      <c r="R119" s="964"/>
      <c r="S119" s="885"/>
      <c r="T119" s="885"/>
      <c r="U119" s="699" t="s">
        <v>495</v>
      </c>
      <c r="V119" s="697" t="s">
        <v>123</v>
      </c>
      <c r="W119" s="701" t="s">
        <v>493</v>
      </c>
      <c r="X119" s="633">
        <f>[2]Costs!F13</f>
        <v>130</v>
      </c>
      <c r="Y119" s="633">
        <f>[2]Costs!G13</f>
        <v>259</v>
      </c>
      <c r="Z119" s="633">
        <f>Y119</f>
        <v>259</v>
      </c>
      <c r="AA119" s="633">
        <f>Z119</f>
        <v>259</v>
      </c>
      <c r="AB119" s="633">
        <f t="shared" ref="AB119:CM119" si="34">AA119</f>
        <v>259</v>
      </c>
      <c r="AC119" s="633">
        <f t="shared" si="34"/>
        <v>259</v>
      </c>
      <c r="AD119" s="633">
        <f t="shared" si="34"/>
        <v>259</v>
      </c>
      <c r="AE119" s="633">
        <f t="shared" si="34"/>
        <v>259</v>
      </c>
      <c r="AF119" s="633">
        <f t="shared" si="34"/>
        <v>259</v>
      </c>
      <c r="AG119" s="633">
        <f t="shared" si="34"/>
        <v>259</v>
      </c>
      <c r="AH119" s="633">
        <f t="shared" si="34"/>
        <v>259</v>
      </c>
      <c r="AI119" s="633">
        <f t="shared" si="34"/>
        <v>259</v>
      </c>
      <c r="AJ119" s="633">
        <f t="shared" si="34"/>
        <v>259</v>
      </c>
      <c r="AK119" s="633">
        <f t="shared" si="34"/>
        <v>259</v>
      </c>
      <c r="AL119" s="633">
        <f t="shared" si="34"/>
        <v>259</v>
      </c>
      <c r="AM119" s="633">
        <f t="shared" si="34"/>
        <v>259</v>
      </c>
      <c r="AN119" s="633">
        <f t="shared" si="34"/>
        <v>259</v>
      </c>
      <c r="AO119" s="633">
        <f t="shared" si="34"/>
        <v>259</v>
      </c>
      <c r="AP119" s="633">
        <f t="shared" si="34"/>
        <v>259</v>
      </c>
      <c r="AQ119" s="633">
        <f t="shared" si="34"/>
        <v>259</v>
      </c>
      <c r="AR119" s="633">
        <f t="shared" si="34"/>
        <v>259</v>
      </c>
      <c r="AS119" s="633">
        <f t="shared" si="34"/>
        <v>259</v>
      </c>
      <c r="AT119" s="633">
        <f t="shared" si="34"/>
        <v>259</v>
      </c>
      <c r="AU119" s="633">
        <f t="shared" si="34"/>
        <v>259</v>
      </c>
      <c r="AV119" s="633">
        <f t="shared" si="34"/>
        <v>259</v>
      </c>
      <c r="AW119" s="633">
        <f t="shared" si="34"/>
        <v>259</v>
      </c>
      <c r="AX119" s="633">
        <f t="shared" si="34"/>
        <v>259</v>
      </c>
      <c r="AY119" s="633">
        <f t="shared" si="34"/>
        <v>259</v>
      </c>
      <c r="AZ119" s="633">
        <f t="shared" si="34"/>
        <v>259</v>
      </c>
      <c r="BA119" s="633">
        <f t="shared" si="34"/>
        <v>259</v>
      </c>
      <c r="BB119" s="633">
        <f t="shared" si="34"/>
        <v>259</v>
      </c>
      <c r="BC119" s="633">
        <f t="shared" si="34"/>
        <v>259</v>
      </c>
      <c r="BD119" s="633">
        <f t="shared" si="34"/>
        <v>259</v>
      </c>
      <c r="BE119" s="633">
        <f t="shared" si="34"/>
        <v>259</v>
      </c>
      <c r="BF119" s="633">
        <f t="shared" si="34"/>
        <v>259</v>
      </c>
      <c r="BG119" s="633">
        <f t="shared" si="34"/>
        <v>259</v>
      </c>
      <c r="BH119" s="633">
        <f t="shared" si="34"/>
        <v>259</v>
      </c>
      <c r="BI119" s="633">
        <f t="shared" si="34"/>
        <v>259</v>
      </c>
      <c r="BJ119" s="633">
        <f t="shared" si="34"/>
        <v>259</v>
      </c>
      <c r="BK119" s="633">
        <f t="shared" si="34"/>
        <v>259</v>
      </c>
      <c r="BL119" s="633">
        <f t="shared" si="34"/>
        <v>259</v>
      </c>
      <c r="BM119" s="633">
        <f t="shared" si="34"/>
        <v>259</v>
      </c>
      <c r="BN119" s="633">
        <f t="shared" si="34"/>
        <v>259</v>
      </c>
      <c r="BO119" s="633">
        <f t="shared" si="34"/>
        <v>259</v>
      </c>
      <c r="BP119" s="633">
        <f t="shared" si="34"/>
        <v>259</v>
      </c>
      <c r="BQ119" s="633">
        <f t="shared" si="34"/>
        <v>259</v>
      </c>
      <c r="BR119" s="633">
        <f t="shared" si="34"/>
        <v>259</v>
      </c>
      <c r="BS119" s="633">
        <f t="shared" si="34"/>
        <v>259</v>
      </c>
      <c r="BT119" s="633">
        <f t="shared" si="34"/>
        <v>259</v>
      </c>
      <c r="BU119" s="633">
        <f t="shared" si="34"/>
        <v>259</v>
      </c>
      <c r="BV119" s="633">
        <f t="shared" si="34"/>
        <v>259</v>
      </c>
      <c r="BW119" s="633">
        <f t="shared" si="34"/>
        <v>259</v>
      </c>
      <c r="BX119" s="633">
        <f t="shared" si="34"/>
        <v>259</v>
      </c>
      <c r="BY119" s="633">
        <f t="shared" si="34"/>
        <v>259</v>
      </c>
      <c r="BZ119" s="633">
        <f t="shared" si="34"/>
        <v>259</v>
      </c>
      <c r="CA119" s="633">
        <f t="shared" si="34"/>
        <v>259</v>
      </c>
      <c r="CB119" s="633">
        <f t="shared" si="34"/>
        <v>259</v>
      </c>
      <c r="CC119" s="633">
        <f t="shared" si="34"/>
        <v>259</v>
      </c>
      <c r="CD119" s="633">
        <f t="shared" si="34"/>
        <v>259</v>
      </c>
      <c r="CE119" s="633">
        <f t="shared" si="34"/>
        <v>259</v>
      </c>
      <c r="CF119" s="633">
        <f t="shared" si="34"/>
        <v>259</v>
      </c>
      <c r="CG119" s="633">
        <f t="shared" si="34"/>
        <v>259</v>
      </c>
      <c r="CH119" s="633">
        <f t="shared" si="34"/>
        <v>259</v>
      </c>
      <c r="CI119" s="633">
        <f t="shared" si="34"/>
        <v>259</v>
      </c>
      <c r="CJ119" s="633">
        <f t="shared" si="34"/>
        <v>259</v>
      </c>
      <c r="CK119" s="633">
        <f t="shared" si="34"/>
        <v>259</v>
      </c>
      <c r="CL119" s="633">
        <f t="shared" si="34"/>
        <v>259</v>
      </c>
      <c r="CM119" s="633">
        <f t="shared" si="34"/>
        <v>259</v>
      </c>
      <c r="CN119" s="633">
        <f t="shared" ref="CN119:CY119" si="35">CM119</f>
        <v>259</v>
      </c>
      <c r="CO119" s="633">
        <f t="shared" si="35"/>
        <v>259</v>
      </c>
      <c r="CP119" s="633">
        <f t="shared" si="35"/>
        <v>259</v>
      </c>
      <c r="CQ119" s="633">
        <f t="shared" si="35"/>
        <v>259</v>
      </c>
      <c r="CR119" s="633">
        <f t="shared" si="35"/>
        <v>259</v>
      </c>
      <c r="CS119" s="633">
        <f t="shared" si="35"/>
        <v>259</v>
      </c>
      <c r="CT119" s="633">
        <f t="shared" si="35"/>
        <v>259</v>
      </c>
      <c r="CU119" s="633">
        <f t="shared" si="35"/>
        <v>259</v>
      </c>
      <c r="CV119" s="633">
        <f t="shared" si="35"/>
        <v>259</v>
      </c>
      <c r="CW119" s="633">
        <f t="shared" si="35"/>
        <v>259</v>
      </c>
      <c r="CX119" s="633">
        <f t="shared" si="35"/>
        <v>259</v>
      </c>
      <c r="CY119" s="633">
        <f t="shared" si="35"/>
        <v>259</v>
      </c>
      <c r="CZ119" s="953">
        <v>0</v>
      </c>
      <c r="DA119" s="954">
        <v>0</v>
      </c>
      <c r="DB119" s="954">
        <v>0</v>
      </c>
      <c r="DC119" s="954">
        <v>0</v>
      </c>
      <c r="DD119" s="954">
        <v>0</v>
      </c>
      <c r="DE119" s="954">
        <v>0</v>
      </c>
      <c r="DF119" s="954">
        <v>0</v>
      </c>
      <c r="DG119" s="954">
        <v>0</v>
      </c>
      <c r="DH119" s="954">
        <v>0</v>
      </c>
      <c r="DI119" s="954">
        <v>0</v>
      </c>
      <c r="DJ119" s="954">
        <v>0</v>
      </c>
      <c r="DK119" s="954">
        <v>0</v>
      </c>
      <c r="DL119" s="954">
        <v>0</v>
      </c>
      <c r="DM119" s="954">
        <v>0</v>
      </c>
      <c r="DN119" s="954">
        <v>0</v>
      </c>
      <c r="DO119" s="954">
        <v>0</v>
      </c>
      <c r="DP119" s="954">
        <v>0</v>
      </c>
      <c r="DQ119" s="954">
        <v>0</v>
      </c>
      <c r="DR119" s="954">
        <v>0</v>
      </c>
      <c r="DS119" s="954">
        <v>0</v>
      </c>
      <c r="DT119" s="954">
        <v>0</v>
      </c>
      <c r="DU119" s="954">
        <v>0</v>
      </c>
      <c r="DV119" s="954">
        <v>0</v>
      </c>
      <c r="DW119" s="955">
        <v>0</v>
      </c>
      <c r="DX119" s="934"/>
    </row>
    <row r="120" spans="2:128" x14ac:dyDescent="0.2">
      <c r="B120" s="965"/>
      <c r="C120" s="966"/>
      <c r="D120" s="885"/>
      <c r="E120" s="920"/>
      <c r="F120" s="885"/>
      <c r="G120" s="885"/>
      <c r="H120" s="885"/>
      <c r="I120" s="885"/>
      <c r="J120" s="885"/>
      <c r="K120" s="885"/>
      <c r="L120" s="885"/>
      <c r="M120" s="885"/>
      <c r="N120" s="885"/>
      <c r="O120" s="885"/>
      <c r="P120" s="885"/>
      <c r="Q120" s="885"/>
      <c r="R120" s="964"/>
      <c r="S120" s="885"/>
      <c r="T120" s="885"/>
      <c r="U120" s="699" t="s">
        <v>496</v>
      </c>
      <c r="V120" s="697" t="s">
        <v>123</v>
      </c>
      <c r="W120" s="701" t="s">
        <v>493</v>
      </c>
      <c r="X120" s="981">
        <v>0</v>
      </c>
      <c r="Y120" s="981">
        <v>0</v>
      </c>
      <c r="Z120" s="981">
        <v>0</v>
      </c>
      <c r="AA120" s="981">
        <v>0</v>
      </c>
      <c r="AB120" s="981">
        <v>0</v>
      </c>
      <c r="AC120" s="981">
        <v>0</v>
      </c>
      <c r="AD120" s="981">
        <v>0</v>
      </c>
      <c r="AE120" s="981">
        <v>0</v>
      </c>
      <c r="AF120" s="981">
        <v>0</v>
      </c>
      <c r="AG120" s="981">
        <v>0</v>
      </c>
      <c r="AH120" s="981">
        <v>0</v>
      </c>
      <c r="AI120" s="981">
        <v>0</v>
      </c>
      <c r="AJ120" s="981">
        <v>0</v>
      </c>
      <c r="AK120" s="981">
        <v>0</v>
      </c>
      <c r="AL120" s="981">
        <v>0</v>
      </c>
      <c r="AM120" s="981">
        <v>0</v>
      </c>
      <c r="AN120" s="981">
        <v>0</v>
      </c>
      <c r="AO120" s="981">
        <v>0</v>
      </c>
      <c r="AP120" s="981">
        <v>0</v>
      </c>
      <c r="AQ120" s="981">
        <v>0</v>
      </c>
      <c r="AR120" s="981">
        <v>0</v>
      </c>
      <c r="AS120" s="981">
        <v>0</v>
      </c>
      <c r="AT120" s="981">
        <v>0</v>
      </c>
      <c r="AU120" s="981">
        <v>0</v>
      </c>
      <c r="AV120" s="981">
        <v>0</v>
      </c>
      <c r="AW120" s="981">
        <v>0</v>
      </c>
      <c r="AX120" s="981">
        <v>0</v>
      </c>
      <c r="AY120" s="981">
        <v>0</v>
      </c>
      <c r="AZ120" s="981">
        <v>0</v>
      </c>
      <c r="BA120" s="981">
        <v>0</v>
      </c>
      <c r="BB120" s="981">
        <v>0</v>
      </c>
      <c r="BC120" s="981">
        <v>0</v>
      </c>
      <c r="BD120" s="981">
        <v>0</v>
      </c>
      <c r="BE120" s="981">
        <v>0</v>
      </c>
      <c r="BF120" s="981">
        <v>0</v>
      </c>
      <c r="BG120" s="981">
        <v>0</v>
      </c>
      <c r="BH120" s="981">
        <v>0</v>
      </c>
      <c r="BI120" s="981">
        <v>0</v>
      </c>
      <c r="BJ120" s="981">
        <v>0</v>
      </c>
      <c r="BK120" s="981">
        <v>0</v>
      </c>
      <c r="BL120" s="981">
        <v>0</v>
      </c>
      <c r="BM120" s="981">
        <v>0</v>
      </c>
      <c r="BN120" s="981">
        <v>0</v>
      </c>
      <c r="BO120" s="981">
        <v>0</v>
      </c>
      <c r="BP120" s="981">
        <v>0</v>
      </c>
      <c r="BQ120" s="981">
        <v>0</v>
      </c>
      <c r="BR120" s="981">
        <v>0</v>
      </c>
      <c r="BS120" s="981">
        <v>0</v>
      </c>
      <c r="BT120" s="981">
        <v>0</v>
      </c>
      <c r="BU120" s="981">
        <v>0</v>
      </c>
      <c r="BV120" s="981">
        <v>0</v>
      </c>
      <c r="BW120" s="981">
        <v>0</v>
      </c>
      <c r="BX120" s="981">
        <v>0</v>
      </c>
      <c r="BY120" s="981">
        <v>0</v>
      </c>
      <c r="BZ120" s="981">
        <v>0</v>
      </c>
      <c r="CA120" s="981">
        <v>0</v>
      </c>
      <c r="CB120" s="981">
        <v>0</v>
      </c>
      <c r="CC120" s="981">
        <v>0</v>
      </c>
      <c r="CD120" s="981">
        <v>0</v>
      </c>
      <c r="CE120" s="981">
        <v>0</v>
      </c>
      <c r="CF120" s="981">
        <v>0</v>
      </c>
      <c r="CG120" s="981">
        <v>0</v>
      </c>
      <c r="CH120" s="981">
        <v>0</v>
      </c>
      <c r="CI120" s="981">
        <v>0</v>
      </c>
      <c r="CJ120" s="981">
        <v>0</v>
      </c>
      <c r="CK120" s="981">
        <v>0</v>
      </c>
      <c r="CL120" s="981">
        <v>0</v>
      </c>
      <c r="CM120" s="981">
        <v>0</v>
      </c>
      <c r="CN120" s="981">
        <v>0</v>
      </c>
      <c r="CO120" s="981">
        <v>0</v>
      </c>
      <c r="CP120" s="981">
        <v>0</v>
      </c>
      <c r="CQ120" s="981">
        <v>0</v>
      </c>
      <c r="CR120" s="981">
        <v>0</v>
      </c>
      <c r="CS120" s="981">
        <v>0</v>
      </c>
      <c r="CT120" s="981">
        <v>0</v>
      </c>
      <c r="CU120" s="981">
        <v>0</v>
      </c>
      <c r="CV120" s="981">
        <v>0</v>
      </c>
      <c r="CW120" s="981">
        <v>0</v>
      </c>
      <c r="CX120" s="981">
        <v>0</v>
      </c>
      <c r="CY120" s="981">
        <v>0</v>
      </c>
      <c r="CZ120" s="953">
        <v>0</v>
      </c>
      <c r="DA120" s="954">
        <v>0</v>
      </c>
      <c r="DB120" s="954">
        <v>0</v>
      </c>
      <c r="DC120" s="954">
        <v>0</v>
      </c>
      <c r="DD120" s="954">
        <v>0</v>
      </c>
      <c r="DE120" s="954">
        <v>0</v>
      </c>
      <c r="DF120" s="954">
        <v>0</v>
      </c>
      <c r="DG120" s="954">
        <v>0</v>
      </c>
      <c r="DH120" s="954">
        <v>0</v>
      </c>
      <c r="DI120" s="954">
        <v>0</v>
      </c>
      <c r="DJ120" s="954">
        <v>0</v>
      </c>
      <c r="DK120" s="954">
        <v>0</v>
      </c>
      <c r="DL120" s="954">
        <v>0</v>
      </c>
      <c r="DM120" s="954">
        <v>0</v>
      </c>
      <c r="DN120" s="954">
        <v>0</v>
      </c>
      <c r="DO120" s="954">
        <v>0</v>
      </c>
      <c r="DP120" s="954">
        <v>0</v>
      </c>
      <c r="DQ120" s="954">
        <v>0</v>
      </c>
      <c r="DR120" s="954">
        <v>0</v>
      </c>
      <c r="DS120" s="954">
        <v>0</v>
      </c>
      <c r="DT120" s="954">
        <v>0</v>
      </c>
      <c r="DU120" s="954">
        <v>0</v>
      </c>
      <c r="DV120" s="954">
        <v>0</v>
      </c>
      <c r="DW120" s="955">
        <v>0</v>
      </c>
      <c r="DX120" s="934"/>
    </row>
    <row r="121" spans="2:128" x14ac:dyDescent="0.2">
      <c r="B121" s="965"/>
      <c r="C121" s="966"/>
      <c r="D121" s="885"/>
      <c r="E121" s="920"/>
      <c r="F121" s="885"/>
      <c r="G121" s="885"/>
      <c r="H121" s="885"/>
      <c r="I121" s="885"/>
      <c r="J121" s="885"/>
      <c r="K121" s="885"/>
      <c r="L121" s="885"/>
      <c r="M121" s="885"/>
      <c r="N121" s="885"/>
      <c r="O121" s="885"/>
      <c r="P121" s="885"/>
      <c r="Q121" s="885"/>
      <c r="R121" s="964"/>
      <c r="S121" s="885"/>
      <c r="T121" s="885"/>
      <c r="U121" s="702" t="s">
        <v>497</v>
      </c>
      <c r="V121" s="703" t="s">
        <v>123</v>
      </c>
      <c r="W121" s="701" t="s">
        <v>493</v>
      </c>
      <c r="X121" s="981">
        <f>[2]Costs!F17</f>
        <v>-6.8306100000000001</v>
      </c>
      <c r="Y121" s="981">
        <f>[2]Costs!G17</f>
        <v>-20.49183</v>
      </c>
      <c r="Z121" s="981">
        <f>[2]Costs!H17</f>
        <v>-34.15305</v>
      </c>
      <c r="AA121" s="981">
        <f>[2]Costs!I17</f>
        <v>-47.814269999999993</v>
      </c>
      <c r="AB121" s="981">
        <f>[2]Costs!J17</f>
        <v>-61.475490000000001</v>
      </c>
      <c r="AC121" s="981">
        <f>[2]Costs!K17</f>
        <v>-68.306099999999986</v>
      </c>
      <c r="AD121" s="981">
        <v>-68.306099999999986</v>
      </c>
      <c r="AE121" s="981">
        <v>-68.306099999999986</v>
      </c>
      <c r="AF121" s="981">
        <v>-68.306099999999986</v>
      </c>
      <c r="AG121" s="981">
        <v>-68.306099999999986</v>
      </c>
      <c r="AH121" s="981">
        <v>-68.306099999999986</v>
      </c>
      <c r="AI121" s="981">
        <v>-68.306099999999986</v>
      </c>
      <c r="AJ121" s="981">
        <v>-68.306099999999986</v>
      </c>
      <c r="AK121" s="981">
        <v>-68.306099999999986</v>
      </c>
      <c r="AL121" s="981">
        <v>-68.306099999999986</v>
      </c>
      <c r="AM121" s="981">
        <v>-68.306099999999986</v>
      </c>
      <c r="AN121" s="981">
        <v>-68.306099999999986</v>
      </c>
      <c r="AO121" s="981">
        <v>-68.306099999999986</v>
      </c>
      <c r="AP121" s="981">
        <v>-68.306099999999986</v>
      </c>
      <c r="AQ121" s="981">
        <v>-68.306099999999986</v>
      </c>
      <c r="AR121" s="981">
        <v>-68.306099999999986</v>
      </c>
      <c r="AS121" s="981">
        <v>-68.306099999999986</v>
      </c>
      <c r="AT121" s="981">
        <v>-68.306099999999986</v>
      </c>
      <c r="AU121" s="981">
        <v>-68.306099999999986</v>
      </c>
      <c r="AV121" s="981">
        <v>-68.306099999999986</v>
      </c>
      <c r="AW121" s="981">
        <v>-68.306099999999986</v>
      </c>
      <c r="AX121" s="981">
        <v>-68.306099999999986</v>
      </c>
      <c r="AY121" s="981">
        <v>-68.306099999999986</v>
      </c>
      <c r="AZ121" s="981">
        <v>-68.306099999999986</v>
      </c>
      <c r="BA121" s="981">
        <v>-68.306099999999986</v>
      </c>
      <c r="BB121" s="981">
        <v>-68.306099999999986</v>
      </c>
      <c r="BC121" s="981">
        <v>-68.306099999999986</v>
      </c>
      <c r="BD121" s="981">
        <v>-68.306099999999986</v>
      </c>
      <c r="BE121" s="981">
        <v>-68.306099999999986</v>
      </c>
      <c r="BF121" s="981">
        <v>-68.306099999999986</v>
      </c>
      <c r="BG121" s="981">
        <v>-68.306099999999986</v>
      </c>
      <c r="BH121" s="981">
        <v>-68.306099999999986</v>
      </c>
      <c r="BI121" s="981">
        <v>-68.306099999999986</v>
      </c>
      <c r="BJ121" s="981">
        <v>-68.306099999999986</v>
      </c>
      <c r="BK121" s="981">
        <v>-68.306099999999986</v>
      </c>
      <c r="BL121" s="981">
        <v>-68.306099999999986</v>
      </c>
      <c r="BM121" s="981">
        <v>-68.306099999999986</v>
      </c>
      <c r="BN121" s="981">
        <v>-68.306099999999986</v>
      </c>
      <c r="BO121" s="981">
        <v>-68.306099999999986</v>
      </c>
      <c r="BP121" s="981">
        <v>-68.306099999999986</v>
      </c>
      <c r="BQ121" s="981">
        <v>-68.306099999999986</v>
      </c>
      <c r="BR121" s="981">
        <v>-68.306099999999986</v>
      </c>
      <c r="BS121" s="981">
        <v>-68.306099999999986</v>
      </c>
      <c r="BT121" s="981">
        <v>-68.306099999999986</v>
      </c>
      <c r="BU121" s="981">
        <v>-68.306099999999986</v>
      </c>
      <c r="BV121" s="981">
        <v>-68.306099999999986</v>
      </c>
      <c r="BW121" s="981">
        <v>-68.306099999999986</v>
      </c>
      <c r="BX121" s="981">
        <v>-68.306099999999986</v>
      </c>
      <c r="BY121" s="981">
        <v>-68.306099999999986</v>
      </c>
      <c r="BZ121" s="981">
        <v>-68.306099999999986</v>
      </c>
      <c r="CA121" s="981">
        <v>-68.306099999999986</v>
      </c>
      <c r="CB121" s="981">
        <v>-68.306099999999986</v>
      </c>
      <c r="CC121" s="981">
        <v>-68.306099999999986</v>
      </c>
      <c r="CD121" s="981">
        <v>-68.306099999999986</v>
      </c>
      <c r="CE121" s="981">
        <v>-68.306099999999986</v>
      </c>
      <c r="CF121" s="981">
        <v>-68.306099999999986</v>
      </c>
      <c r="CG121" s="981">
        <v>-68.306099999999986</v>
      </c>
      <c r="CH121" s="981">
        <v>-68.306099999999986</v>
      </c>
      <c r="CI121" s="981">
        <v>-68.306099999999986</v>
      </c>
      <c r="CJ121" s="981">
        <v>-68.306099999999986</v>
      </c>
      <c r="CK121" s="981">
        <v>-68.306099999999986</v>
      </c>
      <c r="CL121" s="981">
        <v>-68.306099999999986</v>
      </c>
      <c r="CM121" s="981">
        <v>-68.306099999999986</v>
      </c>
      <c r="CN121" s="981">
        <v>-68.306099999999986</v>
      </c>
      <c r="CO121" s="981">
        <v>-68.306099999999986</v>
      </c>
      <c r="CP121" s="981">
        <v>-68.306099999999986</v>
      </c>
      <c r="CQ121" s="981">
        <v>-68.306099999999986</v>
      </c>
      <c r="CR121" s="981">
        <v>-68.306099999999986</v>
      </c>
      <c r="CS121" s="981">
        <v>-68.306099999999986</v>
      </c>
      <c r="CT121" s="981">
        <v>-68.306099999999986</v>
      </c>
      <c r="CU121" s="981">
        <v>-68.306099999999986</v>
      </c>
      <c r="CV121" s="981">
        <v>-68.306099999999986</v>
      </c>
      <c r="CW121" s="981">
        <v>-68.306099999999986</v>
      </c>
      <c r="CX121" s="981">
        <v>-68.306099999999986</v>
      </c>
      <c r="CY121" s="981">
        <v>-68.306099999999986</v>
      </c>
      <c r="CZ121" s="953">
        <v>0</v>
      </c>
      <c r="DA121" s="954">
        <v>0</v>
      </c>
      <c r="DB121" s="954">
        <v>0</v>
      </c>
      <c r="DC121" s="954">
        <v>0</v>
      </c>
      <c r="DD121" s="954">
        <v>0</v>
      </c>
      <c r="DE121" s="954">
        <v>0</v>
      </c>
      <c r="DF121" s="954">
        <v>0</v>
      </c>
      <c r="DG121" s="954">
        <v>0</v>
      </c>
      <c r="DH121" s="954">
        <v>0</v>
      </c>
      <c r="DI121" s="954">
        <v>0</v>
      </c>
      <c r="DJ121" s="954">
        <v>0</v>
      </c>
      <c r="DK121" s="954">
        <v>0</v>
      </c>
      <c r="DL121" s="954">
        <v>0</v>
      </c>
      <c r="DM121" s="954">
        <v>0</v>
      </c>
      <c r="DN121" s="954">
        <v>0</v>
      </c>
      <c r="DO121" s="954">
        <v>0</v>
      </c>
      <c r="DP121" s="954">
        <v>0</v>
      </c>
      <c r="DQ121" s="954">
        <v>0</v>
      </c>
      <c r="DR121" s="954">
        <v>0</v>
      </c>
      <c r="DS121" s="954">
        <v>0</v>
      </c>
      <c r="DT121" s="954">
        <v>0</v>
      </c>
      <c r="DU121" s="954">
        <v>0</v>
      </c>
      <c r="DV121" s="954">
        <v>0</v>
      </c>
      <c r="DW121" s="955">
        <v>0</v>
      </c>
      <c r="DX121" s="934"/>
    </row>
    <row r="122" spans="2:128" x14ac:dyDescent="0.2">
      <c r="B122" s="965"/>
      <c r="C122" s="966"/>
      <c r="D122" s="885"/>
      <c r="E122" s="920"/>
      <c r="F122" s="885"/>
      <c r="G122" s="885"/>
      <c r="H122" s="885"/>
      <c r="I122" s="885"/>
      <c r="J122" s="885"/>
      <c r="K122" s="885"/>
      <c r="L122" s="885"/>
      <c r="M122" s="885"/>
      <c r="N122" s="885"/>
      <c r="O122" s="885"/>
      <c r="P122" s="885"/>
      <c r="Q122" s="885"/>
      <c r="R122" s="964"/>
      <c r="S122" s="885"/>
      <c r="T122" s="885"/>
      <c r="U122" s="699" t="s">
        <v>498</v>
      </c>
      <c r="V122" s="697" t="s">
        <v>123</v>
      </c>
      <c r="W122" s="701" t="s">
        <v>493</v>
      </c>
      <c r="X122" s="695">
        <f>'[2]Social &amp; Env'!L6</f>
        <v>0</v>
      </c>
      <c r="Y122" s="695">
        <f>'[2]Social &amp; Env'!M6</f>
        <v>0</v>
      </c>
      <c r="Z122" s="695">
        <f>'[2]Social &amp; Env'!N6</f>
        <v>0</v>
      </c>
      <c r="AA122" s="695">
        <f>'[2]Social &amp; Env'!O6</f>
        <v>0</v>
      </c>
      <c r="AB122" s="695">
        <f>'[2]Social &amp; Env'!P6</f>
        <v>0</v>
      </c>
      <c r="AC122" s="695">
        <f>'[2]Social &amp; Env'!Q6</f>
        <v>0</v>
      </c>
      <c r="AD122" s="695">
        <f>'[2]Social &amp; Env'!R6</f>
        <v>0</v>
      </c>
      <c r="AE122" s="695">
        <f>'[2]Social &amp; Env'!S6</f>
        <v>0</v>
      </c>
      <c r="AF122" s="695">
        <f>'[2]Social &amp; Env'!T6</f>
        <v>0</v>
      </c>
      <c r="AG122" s="695">
        <f>'[2]Social &amp; Env'!U6</f>
        <v>0</v>
      </c>
      <c r="AH122" s="695">
        <f>'[2]Social &amp; Env'!V6</f>
        <v>0</v>
      </c>
      <c r="AI122" s="695">
        <f>'[2]Social &amp; Env'!W6</f>
        <v>0</v>
      </c>
      <c r="AJ122" s="695">
        <f>'[2]Social &amp; Env'!X6</f>
        <v>0</v>
      </c>
      <c r="AK122" s="695">
        <f>'[2]Social &amp; Env'!Y6</f>
        <v>0</v>
      </c>
      <c r="AL122" s="695">
        <f>'[2]Social &amp; Env'!Z6</f>
        <v>0</v>
      </c>
      <c r="AM122" s="695">
        <f>'[2]Social &amp; Env'!AA6</f>
        <v>0</v>
      </c>
      <c r="AN122" s="695">
        <f>'[2]Social &amp; Env'!AB6</f>
        <v>0</v>
      </c>
      <c r="AO122" s="695">
        <f>'[2]Social &amp; Env'!AC6</f>
        <v>0</v>
      </c>
      <c r="AP122" s="695">
        <f>'[2]Social &amp; Env'!AD6</f>
        <v>0</v>
      </c>
      <c r="AQ122" s="695">
        <f>'[2]Social &amp; Env'!AE6</f>
        <v>0</v>
      </c>
      <c r="AR122" s="695">
        <f>'[2]Social &amp; Env'!AF6</f>
        <v>0</v>
      </c>
      <c r="AS122" s="695">
        <f>'[2]Social &amp; Env'!AG6</f>
        <v>0</v>
      </c>
      <c r="AT122" s="695">
        <f>'[2]Social &amp; Env'!AH6</f>
        <v>0</v>
      </c>
      <c r="AU122" s="695">
        <f>'[2]Social &amp; Env'!AI6</f>
        <v>0</v>
      </c>
      <c r="AV122" s="695">
        <f>'[2]Social &amp; Env'!AJ6</f>
        <v>0</v>
      </c>
      <c r="AW122" s="695">
        <f>'[2]Social &amp; Env'!AK6</f>
        <v>0</v>
      </c>
      <c r="AX122" s="695">
        <f>'[2]Social &amp; Env'!AL6</f>
        <v>0</v>
      </c>
      <c r="AY122" s="695">
        <f>'[2]Social &amp; Env'!AM6</f>
        <v>0</v>
      </c>
      <c r="AZ122" s="695">
        <f>'[2]Social &amp; Env'!AN6</f>
        <v>0</v>
      </c>
      <c r="BA122" s="695">
        <f>'[2]Social &amp; Env'!AO6</f>
        <v>0</v>
      </c>
      <c r="BB122" s="695">
        <f>'[2]Social &amp; Env'!AP6</f>
        <v>0</v>
      </c>
      <c r="BC122" s="695">
        <f>'[2]Social &amp; Env'!AQ6</f>
        <v>0</v>
      </c>
      <c r="BD122" s="695">
        <f>'[2]Social &amp; Env'!AR6</f>
        <v>0</v>
      </c>
      <c r="BE122" s="695">
        <f>'[2]Social &amp; Env'!AS6</f>
        <v>0</v>
      </c>
      <c r="BF122" s="695">
        <f>'[2]Social &amp; Env'!AT6</f>
        <v>0</v>
      </c>
      <c r="BG122" s="695">
        <f>'[2]Social &amp; Env'!AU6</f>
        <v>0</v>
      </c>
      <c r="BH122" s="695">
        <f>'[2]Social &amp; Env'!AV6</f>
        <v>0</v>
      </c>
      <c r="BI122" s="695">
        <f>'[2]Social &amp; Env'!AW6</f>
        <v>0</v>
      </c>
      <c r="BJ122" s="695">
        <f>'[2]Social &amp; Env'!AX6</f>
        <v>0</v>
      </c>
      <c r="BK122" s="695">
        <f>'[2]Social &amp; Env'!AY6</f>
        <v>0</v>
      </c>
      <c r="BL122" s="695">
        <f>'[2]Social &amp; Env'!AZ6</f>
        <v>0</v>
      </c>
      <c r="BM122" s="695">
        <f>'[2]Social &amp; Env'!BA6</f>
        <v>0</v>
      </c>
      <c r="BN122" s="695">
        <f>'[2]Social &amp; Env'!BB6</f>
        <v>0</v>
      </c>
      <c r="BO122" s="695">
        <f>'[2]Social &amp; Env'!BC6</f>
        <v>0</v>
      </c>
      <c r="BP122" s="695">
        <f>'[2]Social &amp; Env'!BD6</f>
        <v>0</v>
      </c>
      <c r="BQ122" s="695">
        <f>'[2]Social &amp; Env'!BE6</f>
        <v>0</v>
      </c>
      <c r="BR122" s="695">
        <f>'[2]Social &amp; Env'!BF6</f>
        <v>0</v>
      </c>
      <c r="BS122" s="695">
        <f>'[2]Social &amp; Env'!BG6</f>
        <v>0</v>
      </c>
      <c r="BT122" s="695">
        <f>'[2]Social &amp; Env'!BH6</f>
        <v>0</v>
      </c>
      <c r="BU122" s="695">
        <f>'[2]Social &amp; Env'!BI6</f>
        <v>0</v>
      </c>
      <c r="BV122" s="695">
        <f>'[2]Social &amp; Env'!BJ6</f>
        <v>0</v>
      </c>
      <c r="BW122" s="695">
        <f>'[2]Social &amp; Env'!BK6</f>
        <v>0</v>
      </c>
      <c r="BX122" s="695">
        <f>'[2]Social &amp; Env'!BL6</f>
        <v>0</v>
      </c>
      <c r="BY122" s="695">
        <f>'[2]Social &amp; Env'!BM6</f>
        <v>0</v>
      </c>
      <c r="BZ122" s="695">
        <f>'[2]Social &amp; Env'!BN6</f>
        <v>0</v>
      </c>
      <c r="CA122" s="695">
        <f>'[2]Social &amp; Env'!BO6</f>
        <v>0</v>
      </c>
      <c r="CB122" s="695">
        <f>'[2]Social &amp; Env'!BP6</f>
        <v>0</v>
      </c>
      <c r="CC122" s="695">
        <f>'[2]Social &amp; Env'!BQ6</f>
        <v>0</v>
      </c>
      <c r="CD122" s="695">
        <f>'[2]Social &amp; Env'!BR6</f>
        <v>0</v>
      </c>
      <c r="CE122" s="695">
        <f>'[2]Social &amp; Env'!BS6</f>
        <v>0</v>
      </c>
      <c r="CF122" s="695">
        <f>'[2]Social &amp; Env'!BT6</f>
        <v>0</v>
      </c>
      <c r="CG122" s="695">
        <f>'[2]Social &amp; Env'!BU6</f>
        <v>0</v>
      </c>
      <c r="CH122" s="695">
        <f>'[2]Social &amp; Env'!BV6</f>
        <v>0</v>
      </c>
      <c r="CI122" s="695">
        <f>'[2]Social &amp; Env'!BW6</f>
        <v>0</v>
      </c>
      <c r="CJ122" s="695">
        <f>'[2]Social &amp; Env'!BX6</f>
        <v>0</v>
      </c>
      <c r="CK122" s="695">
        <f>'[2]Social &amp; Env'!BY6</f>
        <v>0</v>
      </c>
      <c r="CL122" s="695">
        <f>'[2]Social &amp; Env'!BZ6</f>
        <v>0</v>
      </c>
      <c r="CM122" s="695">
        <f>'[2]Social &amp; Env'!CA6</f>
        <v>0</v>
      </c>
      <c r="CN122" s="695">
        <f>'[2]Social &amp; Env'!CB6</f>
        <v>0</v>
      </c>
      <c r="CO122" s="695">
        <f>'[2]Social &amp; Env'!CC6</f>
        <v>0</v>
      </c>
      <c r="CP122" s="695">
        <f>'[2]Social &amp; Env'!CD6</f>
        <v>0</v>
      </c>
      <c r="CQ122" s="695">
        <f>'[2]Social &amp; Env'!CE6</f>
        <v>0</v>
      </c>
      <c r="CR122" s="695">
        <f>'[2]Social &amp; Env'!CF6</f>
        <v>0</v>
      </c>
      <c r="CS122" s="695">
        <f>'[2]Social &amp; Env'!CG6</f>
        <v>0</v>
      </c>
      <c r="CT122" s="695">
        <f>'[2]Social &amp; Env'!CH6</f>
        <v>0</v>
      </c>
      <c r="CU122" s="695">
        <f>'[2]Social &amp; Env'!CI6</f>
        <v>0</v>
      </c>
      <c r="CV122" s="695">
        <f>'[2]Social &amp; Env'!CJ6</f>
        <v>0</v>
      </c>
      <c r="CW122" s="695">
        <f>'[2]Social &amp; Env'!CK6</f>
        <v>0</v>
      </c>
      <c r="CX122" s="695">
        <f>'[2]Social &amp; Env'!CL6</f>
        <v>0</v>
      </c>
      <c r="CY122" s="695">
        <f>'[2]Social &amp; Env'!CM6</f>
        <v>0</v>
      </c>
      <c r="CZ122" s="953">
        <v>0</v>
      </c>
      <c r="DA122" s="954">
        <v>0</v>
      </c>
      <c r="DB122" s="954">
        <v>0</v>
      </c>
      <c r="DC122" s="954">
        <v>0</v>
      </c>
      <c r="DD122" s="954">
        <v>0</v>
      </c>
      <c r="DE122" s="954">
        <v>0</v>
      </c>
      <c r="DF122" s="954">
        <v>0</v>
      </c>
      <c r="DG122" s="954">
        <v>0</v>
      </c>
      <c r="DH122" s="954">
        <v>0</v>
      </c>
      <c r="DI122" s="954">
        <v>0</v>
      </c>
      <c r="DJ122" s="954">
        <v>0</v>
      </c>
      <c r="DK122" s="954">
        <v>0</v>
      </c>
      <c r="DL122" s="954">
        <v>0</v>
      </c>
      <c r="DM122" s="954">
        <v>0</v>
      </c>
      <c r="DN122" s="954">
        <v>0</v>
      </c>
      <c r="DO122" s="954">
        <v>0</v>
      </c>
      <c r="DP122" s="954">
        <v>0</v>
      </c>
      <c r="DQ122" s="954">
        <v>0</v>
      </c>
      <c r="DR122" s="954">
        <v>0</v>
      </c>
      <c r="DS122" s="954">
        <v>0</v>
      </c>
      <c r="DT122" s="954">
        <v>0</v>
      </c>
      <c r="DU122" s="954">
        <v>0</v>
      </c>
      <c r="DV122" s="954">
        <v>0</v>
      </c>
      <c r="DW122" s="955">
        <v>0</v>
      </c>
      <c r="DX122" s="934"/>
    </row>
    <row r="123" spans="2:128" x14ac:dyDescent="0.2">
      <c r="B123" s="967"/>
      <c r="C123" s="966"/>
      <c r="D123" s="885"/>
      <c r="E123" s="920"/>
      <c r="F123" s="885"/>
      <c r="G123" s="885"/>
      <c r="H123" s="885"/>
      <c r="I123" s="885"/>
      <c r="J123" s="885"/>
      <c r="K123" s="885"/>
      <c r="L123" s="885"/>
      <c r="M123" s="885"/>
      <c r="N123" s="885"/>
      <c r="O123" s="885"/>
      <c r="P123" s="885"/>
      <c r="Q123" s="885"/>
      <c r="R123" s="964"/>
      <c r="S123" s="885"/>
      <c r="T123" s="885"/>
      <c r="U123" s="699" t="s">
        <v>499</v>
      </c>
      <c r="V123" s="697" t="s">
        <v>123</v>
      </c>
      <c r="W123" s="701" t="s">
        <v>493</v>
      </c>
      <c r="X123" s="695">
        <f>'[2]Social &amp; Env'!L7</f>
        <v>46.19</v>
      </c>
      <c r="Y123" s="695">
        <f>'[2]Social &amp; Env'!M7</f>
        <v>46.19</v>
      </c>
      <c r="Z123" s="695">
        <f>'[2]Social &amp; Env'!N7</f>
        <v>46.19</v>
      </c>
      <c r="AA123" s="695">
        <f>'[2]Social &amp; Env'!O7</f>
        <v>46.19</v>
      </c>
      <c r="AB123" s="695">
        <f>'[2]Social &amp; Env'!P7</f>
        <v>46.19</v>
      </c>
      <c r="AC123" s="695">
        <f>'[2]Social &amp; Env'!Q7</f>
        <v>46.19</v>
      </c>
      <c r="AD123" s="695">
        <f>'[2]Social &amp; Env'!R7</f>
        <v>46.19</v>
      </c>
      <c r="AE123" s="695">
        <f>'[2]Social &amp; Env'!S7</f>
        <v>46.19</v>
      </c>
      <c r="AF123" s="695">
        <f>'[2]Social &amp; Env'!T7</f>
        <v>46.19</v>
      </c>
      <c r="AG123" s="695">
        <f>'[2]Social &amp; Env'!U7</f>
        <v>46.19</v>
      </c>
      <c r="AH123" s="695">
        <f>'[2]Social &amp; Env'!V7</f>
        <v>46.19</v>
      </c>
      <c r="AI123" s="695">
        <f>'[2]Social &amp; Env'!W7</f>
        <v>46.19</v>
      </c>
      <c r="AJ123" s="695">
        <f>'[2]Social &amp; Env'!X7</f>
        <v>46.19</v>
      </c>
      <c r="AK123" s="695">
        <f>'[2]Social &amp; Env'!Y7</f>
        <v>46.19</v>
      </c>
      <c r="AL123" s="695">
        <f>'[2]Social &amp; Env'!Z7</f>
        <v>46.19</v>
      </c>
      <c r="AM123" s="695">
        <f>'[2]Social &amp; Env'!AA7</f>
        <v>46.19</v>
      </c>
      <c r="AN123" s="695">
        <f>'[2]Social &amp; Env'!AB7</f>
        <v>46.19</v>
      </c>
      <c r="AO123" s="695">
        <f>'[2]Social &amp; Env'!AC7</f>
        <v>46.19</v>
      </c>
      <c r="AP123" s="695">
        <f>'[2]Social &amp; Env'!AD7</f>
        <v>46.19</v>
      </c>
      <c r="AQ123" s="695">
        <f>'[2]Social &amp; Env'!AE7</f>
        <v>46.19</v>
      </c>
      <c r="AR123" s="695">
        <f>'[2]Social &amp; Env'!AF7</f>
        <v>46.19</v>
      </c>
      <c r="AS123" s="695">
        <f>'[2]Social &amp; Env'!AG7</f>
        <v>46.19</v>
      </c>
      <c r="AT123" s="695">
        <f>'[2]Social &amp; Env'!AH7</f>
        <v>46.19</v>
      </c>
      <c r="AU123" s="695">
        <f>'[2]Social &amp; Env'!AI7</f>
        <v>46.19</v>
      </c>
      <c r="AV123" s="695">
        <f>'[2]Social &amp; Env'!AJ7</f>
        <v>46.19</v>
      </c>
      <c r="AW123" s="695">
        <f>'[2]Social &amp; Env'!AK7</f>
        <v>46.19</v>
      </c>
      <c r="AX123" s="695">
        <f>'[2]Social &amp; Env'!AL7</f>
        <v>46.19</v>
      </c>
      <c r="AY123" s="695">
        <f>'[2]Social &amp; Env'!AM7</f>
        <v>46.19</v>
      </c>
      <c r="AZ123" s="695">
        <f>'[2]Social &amp; Env'!AN7</f>
        <v>46.19</v>
      </c>
      <c r="BA123" s="695">
        <f>'[2]Social &amp; Env'!AO7</f>
        <v>46.19</v>
      </c>
      <c r="BB123" s="695">
        <f>'[2]Social &amp; Env'!AP7</f>
        <v>46.19</v>
      </c>
      <c r="BC123" s="695">
        <f>'[2]Social &amp; Env'!AQ7</f>
        <v>46.19</v>
      </c>
      <c r="BD123" s="695">
        <f>'[2]Social &amp; Env'!AR7</f>
        <v>46.19</v>
      </c>
      <c r="BE123" s="695">
        <f>'[2]Social &amp; Env'!AS7</f>
        <v>46.19</v>
      </c>
      <c r="BF123" s="695">
        <f>'[2]Social &amp; Env'!AT7</f>
        <v>46.19</v>
      </c>
      <c r="BG123" s="695">
        <f>'[2]Social &amp; Env'!AU7</f>
        <v>46.19</v>
      </c>
      <c r="BH123" s="695">
        <f>'[2]Social &amp; Env'!AV7</f>
        <v>46.19</v>
      </c>
      <c r="BI123" s="695">
        <f>'[2]Social &amp; Env'!AW7</f>
        <v>46.19</v>
      </c>
      <c r="BJ123" s="695">
        <f>'[2]Social &amp; Env'!AX7</f>
        <v>46.19</v>
      </c>
      <c r="BK123" s="695">
        <f>'[2]Social &amp; Env'!AY7</f>
        <v>46.19</v>
      </c>
      <c r="BL123" s="695">
        <f>'[2]Social &amp; Env'!AZ7</f>
        <v>46.19</v>
      </c>
      <c r="BM123" s="695">
        <f>'[2]Social &amp; Env'!BA7</f>
        <v>46.19</v>
      </c>
      <c r="BN123" s="695">
        <f>'[2]Social &amp; Env'!BB7</f>
        <v>46.19</v>
      </c>
      <c r="BO123" s="695">
        <f>'[2]Social &amp; Env'!BC7</f>
        <v>46.19</v>
      </c>
      <c r="BP123" s="695">
        <f>'[2]Social &amp; Env'!BD7</f>
        <v>46.19</v>
      </c>
      <c r="BQ123" s="695">
        <f>'[2]Social &amp; Env'!BE7</f>
        <v>46.19</v>
      </c>
      <c r="BR123" s="695">
        <f>'[2]Social &amp; Env'!BF7</f>
        <v>46.19</v>
      </c>
      <c r="BS123" s="695">
        <f>'[2]Social &amp; Env'!BG7</f>
        <v>46.19</v>
      </c>
      <c r="BT123" s="695">
        <f>'[2]Social &amp; Env'!BH7</f>
        <v>46.19</v>
      </c>
      <c r="BU123" s="695">
        <f>'[2]Social &amp; Env'!BI7</f>
        <v>46.19</v>
      </c>
      <c r="BV123" s="695">
        <f>'[2]Social &amp; Env'!BJ7</f>
        <v>46.19</v>
      </c>
      <c r="BW123" s="695">
        <f>'[2]Social &amp; Env'!BK7</f>
        <v>46.19</v>
      </c>
      <c r="BX123" s="695">
        <f>'[2]Social &amp; Env'!BL7</f>
        <v>46.19</v>
      </c>
      <c r="BY123" s="695">
        <f>'[2]Social &amp; Env'!BM7</f>
        <v>46.19</v>
      </c>
      <c r="BZ123" s="695">
        <f>'[2]Social &amp; Env'!BN7</f>
        <v>46.19</v>
      </c>
      <c r="CA123" s="695">
        <f>'[2]Social &amp; Env'!BO7</f>
        <v>46.19</v>
      </c>
      <c r="CB123" s="695">
        <f>'[2]Social &amp; Env'!BP7</f>
        <v>46.19</v>
      </c>
      <c r="CC123" s="695">
        <f>'[2]Social &amp; Env'!BQ7</f>
        <v>46.19</v>
      </c>
      <c r="CD123" s="695">
        <f>'[2]Social &amp; Env'!BR7</f>
        <v>46.19</v>
      </c>
      <c r="CE123" s="695">
        <f>'[2]Social &amp; Env'!BS7</f>
        <v>46.19</v>
      </c>
      <c r="CF123" s="695">
        <f>'[2]Social &amp; Env'!BT7</f>
        <v>46.19</v>
      </c>
      <c r="CG123" s="695">
        <f>'[2]Social &amp; Env'!BU7</f>
        <v>46.19</v>
      </c>
      <c r="CH123" s="695">
        <f>'[2]Social &amp; Env'!BV7</f>
        <v>46.19</v>
      </c>
      <c r="CI123" s="695">
        <f>'[2]Social &amp; Env'!BW7</f>
        <v>46.19</v>
      </c>
      <c r="CJ123" s="695">
        <f>'[2]Social &amp; Env'!BX7</f>
        <v>46.19</v>
      </c>
      <c r="CK123" s="695">
        <f>'[2]Social &amp; Env'!BY7</f>
        <v>46.19</v>
      </c>
      <c r="CL123" s="695">
        <f>'[2]Social &amp; Env'!BZ7</f>
        <v>46.19</v>
      </c>
      <c r="CM123" s="695">
        <f>'[2]Social &amp; Env'!CA7</f>
        <v>46.19</v>
      </c>
      <c r="CN123" s="695">
        <f>'[2]Social &amp; Env'!CB7</f>
        <v>46.19</v>
      </c>
      <c r="CO123" s="695">
        <f>'[2]Social &amp; Env'!CC7</f>
        <v>46.19</v>
      </c>
      <c r="CP123" s="695">
        <f>'[2]Social &amp; Env'!CD7</f>
        <v>46.19</v>
      </c>
      <c r="CQ123" s="695">
        <f>'[2]Social &amp; Env'!CE7</f>
        <v>46.19</v>
      </c>
      <c r="CR123" s="695">
        <f>'[2]Social &amp; Env'!CF7</f>
        <v>46.19</v>
      </c>
      <c r="CS123" s="695">
        <f>'[2]Social &amp; Env'!CG7</f>
        <v>46.19</v>
      </c>
      <c r="CT123" s="695">
        <f>'[2]Social &amp; Env'!CH7</f>
        <v>46.19</v>
      </c>
      <c r="CU123" s="695">
        <f>'[2]Social &amp; Env'!CI7</f>
        <v>46.19</v>
      </c>
      <c r="CV123" s="695">
        <f>'[2]Social &amp; Env'!CJ7</f>
        <v>46.19</v>
      </c>
      <c r="CW123" s="695">
        <f>'[2]Social &amp; Env'!CK7</f>
        <v>46.19</v>
      </c>
      <c r="CX123" s="695">
        <f>'[2]Social &amp; Env'!CL7</f>
        <v>46.19</v>
      </c>
      <c r="CY123" s="695">
        <f>'[2]Social &amp; Env'!CM7</f>
        <v>46.19</v>
      </c>
      <c r="CZ123" s="953">
        <v>0</v>
      </c>
      <c r="DA123" s="954">
        <v>0</v>
      </c>
      <c r="DB123" s="954">
        <v>0</v>
      </c>
      <c r="DC123" s="954">
        <v>0</v>
      </c>
      <c r="DD123" s="954">
        <v>0</v>
      </c>
      <c r="DE123" s="954">
        <v>0</v>
      </c>
      <c r="DF123" s="954">
        <v>0</v>
      </c>
      <c r="DG123" s="954">
        <v>0</v>
      </c>
      <c r="DH123" s="954">
        <v>0</v>
      </c>
      <c r="DI123" s="954">
        <v>0</v>
      </c>
      <c r="DJ123" s="954">
        <v>0</v>
      </c>
      <c r="DK123" s="954">
        <v>0</v>
      </c>
      <c r="DL123" s="954">
        <v>0</v>
      </c>
      <c r="DM123" s="954">
        <v>0</v>
      </c>
      <c r="DN123" s="954">
        <v>0</v>
      </c>
      <c r="DO123" s="954">
        <v>0</v>
      </c>
      <c r="DP123" s="954">
        <v>0</v>
      </c>
      <c r="DQ123" s="954">
        <v>0</v>
      </c>
      <c r="DR123" s="954">
        <v>0</v>
      </c>
      <c r="DS123" s="954">
        <v>0</v>
      </c>
      <c r="DT123" s="954">
        <v>0</v>
      </c>
      <c r="DU123" s="954">
        <v>0</v>
      </c>
      <c r="DV123" s="954">
        <v>0</v>
      </c>
      <c r="DW123" s="955">
        <v>0</v>
      </c>
      <c r="DX123" s="934"/>
    </row>
    <row r="124" spans="2:128" x14ac:dyDescent="0.2">
      <c r="B124" s="967"/>
      <c r="C124" s="966"/>
      <c r="D124" s="885"/>
      <c r="E124" s="920"/>
      <c r="F124" s="885"/>
      <c r="G124" s="885"/>
      <c r="H124" s="885"/>
      <c r="I124" s="885"/>
      <c r="J124" s="885"/>
      <c r="K124" s="885"/>
      <c r="L124" s="885"/>
      <c r="M124" s="885"/>
      <c r="N124" s="885"/>
      <c r="O124" s="885"/>
      <c r="P124" s="885"/>
      <c r="Q124" s="885"/>
      <c r="R124" s="964"/>
      <c r="S124" s="885"/>
      <c r="T124" s="885"/>
      <c r="U124" s="699" t="s">
        <v>500</v>
      </c>
      <c r="V124" s="697" t="s">
        <v>123</v>
      </c>
      <c r="W124" s="701" t="s">
        <v>493</v>
      </c>
      <c r="X124" s="981">
        <f>[2]carbon!J6</f>
        <v>4.5829742460232188</v>
      </c>
      <c r="Y124" s="981">
        <f>[2]carbon!K6</f>
        <v>4.659357150123606</v>
      </c>
      <c r="Z124" s="981">
        <f>[2]carbon!L6</f>
        <v>4.7357400542239922</v>
      </c>
      <c r="AA124" s="981">
        <f>[2]carbon!M6</f>
        <v>4.8121229583243794</v>
      </c>
      <c r="AB124" s="981">
        <f>[2]carbon!N6</f>
        <v>4.8885058624247657</v>
      </c>
      <c r="AC124" s="981">
        <f>[2]carbon!O6</f>
        <v>4.9648887665251538</v>
      </c>
      <c r="AD124" s="981">
        <f>[2]carbon!P6</f>
        <v>5.0412716706255409</v>
      </c>
      <c r="AE124" s="981">
        <f>[2]carbon!Q6</f>
        <v>5.1176545747259272</v>
      </c>
      <c r="AF124" s="981">
        <f>[2]carbon!R6</f>
        <v>5.1940374788263144</v>
      </c>
      <c r="AG124" s="981">
        <f>[2]carbon!S6</f>
        <v>5.2704203829267016</v>
      </c>
      <c r="AH124" s="981">
        <f>[2]carbon!T6</f>
        <v>5.346803287027087</v>
      </c>
      <c r="AI124" s="981">
        <f>[2]carbon!U6</f>
        <v>5.8432921636796031</v>
      </c>
      <c r="AJ124" s="981">
        <f>[2]carbon!V6</f>
        <v>6.3397810403321193</v>
      </c>
      <c r="AK124" s="981">
        <f>[2]carbon!W6</f>
        <v>6.8362699169846337</v>
      </c>
      <c r="AL124" s="981">
        <f>[2]carbon!X6</f>
        <v>7.332758793637149</v>
      </c>
      <c r="AM124" s="981">
        <f>[2]carbon!Y6</f>
        <v>7.8292476702896669</v>
      </c>
      <c r="AN124" s="981">
        <f>[2]carbon!Z6</f>
        <v>8.3257365469421796</v>
      </c>
      <c r="AO124" s="981">
        <f>[2]carbon!AA6</f>
        <v>8.8222254235946949</v>
      </c>
      <c r="AP124" s="981">
        <f>[2]carbon!AB6</f>
        <v>9.3187143002472119</v>
      </c>
      <c r="AQ124" s="981">
        <f>[2]carbon!AC6</f>
        <v>9.8152031768997254</v>
      </c>
      <c r="AR124" s="981">
        <f>[2]carbon!AD6</f>
        <v>10.311692053552241</v>
      </c>
      <c r="AS124" s="981">
        <f>[2]carbon!AE6</f>
        <v>10.808180930204756</v>
      </c>
      <c r="AT124" s="981">
        <f>[2]carbon!AF6</f>
        <v>11.304669806857273</v>
      </c>
      <c r="AU124" s="981">
        <f>[2]carbon!AG6</f>
        <v>11.801158683509788</v>
      </c>
      <c r="AV124" s="981">
        <f>[2]carbon!AH6</f>
        <v>12.297647560162302</v>
      </c>
      <c r="AW124" s="981">
        <f>[2]carbon!AI6</f>
        <v>12.794136436814817</v>
      </c>
      <c r="AX124" s="981">
        <f>[2]carbon!AJ6</f>
        <v>13.290625313467336</v>
      </c>
      <c r="AY124" s="981">
        <f>[2]carbon!AK6</f>
        <v>13.78711419011985</v>
      </c>
      <c r="AZ124" s="981">
        <f>[2]carbon!AL6</f>
        <v>14.283603066772365</v>
      </c>
      <c r="BA124" s="981">
        <f>[2]carbon!AM6</f>
        <v>14.780091943424878</v>
      </c>
      <c r="BB124" s="981">
        <f>[2]carbon!AN6</f>
        <v>15.276580820077397</v>
      </c>
      <c r="BC124" s="981">
        <f>[2]carbon!AO6</f>
        <v>15.816821462705418</v>
      </c>
      <c r="BD124" s="981">
        <f>[2]carbon!AP6</f>
        <v>16.340179991874308</v>
      </c>
      <c r="BE124" s="981">
        <f>[2]carbon!AQ6</f>
        <v>16.866084320407985</v>
      </c>
      <c r="BF124" s="981">
        <f>[2]carbon!AR6</f>
        <v>17.392172319489934</v>
      </c>
      <c r="BG124" s="981">
        <f>[2]carbon!AS6</f>
        <v>17.901491196833</v>
      </c>
      <c r="BH124" s="981">
        <f>[2]carbon!AT6</f>
        <v>18.413832537594136</v>
      </c>
      <c r="BI124" s="981">
        <f>[2]carbon!AU6</f>
        <v>18.907524670896578</v>
      </c>
      <c r="BJ124" s="981">
        <f>[2]carbon!AV6</f>
        <v>19.38947510918949</v>
      </c>
      <c r="BK124" s="981">
        <f>[2]carbon!AW6</f>
        <v>19.863338538814759</v>
      </c>
      <c r="BL124" s="981">
        <f>[2]carbon!AX6</f>
        <v>20.325286728154595</v>
      </c>
      <c r="BM124" s="981">
        <f>[2]carbon!AY6</f>
        <v>20.691930375401782</v>
      </c>
      <c r="BN124" s="981">
        <f>[2]carbon!AZ6</f>
        <v>21.056359899278572</v>
      </c>
      <c r="BO124" s="981">
        <f>[2]carbon!BA6</f>
        <v>21.38387200360129</v>
      </c>
      <c r="BP124" s="981">
        <f>[2]carbon!BB6</f>
        <v>21.693817268932666</v>
      </c>
      <c r="BQ124" s="981">
        <f>[2]carbon!BC6</f>
        <v>21.966414505780456</v>
      </c>
      <c r="BR124" s="981">
        <f>[2]carbon!BD6</f>
        <v>22.235257418237595</v>
      </c>
      <c r="BS124" s="981">
        <f>[2]carbon!BE6</f>
        <v>22.459716263292336</v>
      </c>
      <c r="BT124" s="981">
        <f>[2]carbon!BF6</f>
        <v>22.664980317740319</v>
      </c>
      <c r="BU124" s="981">
        <f>[2]carbon!BG6</f>
        <v>22.83909157418482</v>
      </c>
      <c r="BV124" s="981">
        <f>[2]carbon!BH6</f>
        <v>22.989253885502848</v>
      </c>
      <c r="BW124" s="981">
        <f>[2]carbon!BI6</f>
        <v>23.138407372034607</v>
      </c>
      <c r="BX124" s="981">
        <f>[2]carbon!BJ6</f>
        <v>23.262023495617726</v>
      </c>
      <c r="BY124" s="981">
        <f>[2]carbon!BK6</f>
        <v>23.366998493687632</v>
      </c>
      <c r="BZ124" s="981">
        <f>[2]carbon!BL6</f>
        <v>23.42993916946719</v>
      </c>
      <c r="CA124" s="981">
        <f>[2]carbon!BM6</f>
        <v>23.496035504687132</v>
      </c>
      <c r="CB124" s="981">
        <f>[2]carbon!BN6</f>
        <v>23.501688279312813</v>
      </c>
      <c r="CC124" s="981">
        <f>[2]carbon!BO6</f>
        <v>23.510142243471474</v>
      </c>
      <c r="CD124" s="981">
        <f>[2]carbon!BP6</f>
        <v>23.480861591834955</v>
      </c>
      <c r="CE124" s="981">
        <f>[2]carbon!BQ6</f>
        <v>23.437513179504936</v>
      </c>
      <c r="CF124" s="981">
        <f>[2]carbon!BR6</f>
        <v>23.351853092676009</v>
      </c>
      <c r="CG124" s="981">
        <f>[2]carbon!BS6</f>
        <v>23.340038314250911</v>
      </c>
      <c r="CH124" s="981">
        <f>[2]carbon!BT6</f>
        <v>23.287225134635019</v>
      </c>
      <c r="CI124" s="981">
        <f>[2]carbon!BU6</f>
        <v>23.216720089546968</v>
      </c>
      <c r="CJ124" s="981">
        <f>[2]carbon!BV6</f>
        <v>23.131515486346878</v>
      </c>
      <c r="CK124" s="981">
        <f>[2]carbon!BW6</f>
        <v>23.056563425923958</v>
      </c>
      <c r="CL124" s="981">
        <f>[2]carbon!BX6</f>
        <v>22.936817247263047</v>
      </c>
      <c r="CM124" s="981">
        <f>[2]carbon!BY6</f>
        <v>22.798896726206586</v>
      </c>
      <c r="CN124" s="981">
        <f>[2]carbon!BZ6</f>
        <v>22.657383130177834</v>
      </c>
      <c r="CO124" s="981">
        <f>[2]carbon!CA6</f>
        <v>22.494294617425364</v>
      </c>
      <c r="CP124" s="981">
        <f>[2]carbon!CB6</f>
        <v>22.329647604857225</v>
      </c>
      <c r="CQ124" s="981">
        <f>[2]carbon!CC6</f>
        <v>22.190506933430513</v>
      </c>
      <c r="CR124" s="981">
        <f>[2]carbon!CD6</f>
        <v>22.047556404586583</v>
      </c>
      <c r="CS124" s="981">
        <f>[2]carbon!CE6</f>
        <v>21.868885409873027</v>
      </c>
      <c r="CT124" s="981">
        <f>[2]carbon!CF6</f>
        <v>21.685838352554612</v>
      </c>
      <c r="CU124" s="981">
        <f>[2]carbon!CG6</f>
        <v>21.495172118125431</v>
      </c>
      <c r="CV124" s="981">
        <f>[2]carbon!CH6</f>
        <v>21.299494775387551</v>
      </c>
      <c r="CW124" s="981">
        <f>[2]carbon!CI6</f>
        <v>21.112080277596196</v>
      </c>
      <c r="CX124" s="981">
        <f>[2]carbon!CJ6</f>
        <v>20.89072749802591</v>
      </c>
      <c r="CY124" s="981">
        <f>[2]carbon!CK6</f>
        <v>20.690124512451753</v>
      </c>
      <c r="CZ124" s="953">
        <v>0</v>
      </c>
      <c r="DA124" s="954">
        <v>0</v>
      </c>
      <c r="DB124" s="954">
        <v>0</v>
      </c>
      <c r="DC124" s="954">
        <v>0</v>
      </c>
      <c r="DD124" s="954">
        <v>0</v>
      </c>
      <c r="DE124" s="954">
        <v>0</v>
      </c>
      <c r="DF124" s="954">
        <v>0</v>
      </c>
      <c r="DG124" s="954">
        <v>0</v>
      </c>
      <c r="DH124" s="954">
        <v>0</v>
      </c>
      <c r="DI124" s="954">
        <v>0</v>
      </c>
      <c r="DJ124" s="954">
        <v>0</v>
      </c>
      <c r="DK124" s="954">
        <v>0</v>
      </c>
      <c r="DL124" s="954">
        <v>0</v>
      </c>
      <c r="DM124" s="954">
        <v>0</v>
      </c>
      <c r="DN124" s="954">
        <v>0</v>
      </c>
      <c r="DO124" s="954">
        <v>0</v>
      </c>
      <c r="DP124" s="954">
        <v>0</v>
      </c>
      <c r="DQ124" s="954">
        <v>0</v>
      </c>
      <c r="DR124" s="954">
        <v>0</v>
      </c>
      <c r="DS124" s="954">
        <v>0</v>
      </c>
      <c r="DT124" s="954">
        <v>0</v>
      </c>
      <c r="DU124" s="954">
        <v>0</v>
      </c>
      <c r="DV124" s="954">
        <v>0</v>
      </c>
      <c r="DW124" s="955">
        <v>0</v>
      </c>
      <c r="DX124" s="934"/>
    </row>
    <row r="125" spans="2:128" x14ac:dyDescent="0.2">
      <c r="B125" s="967"/>
      <c r="C125" s="966"/>
      <c r="D125" s="885"/>
      <c r="E125" s="920"/>
      <c r="F125" s="885"/>
      <c r="G125" s="885"/>
      <c r="H125" s="885"/>
      <c r="I125" s="885"/>
      <c r="J125" s="885"/>
      <c r="K125" s="885"/>
      <c r="L125" s="885"/>
      <c r="M125" s="885"/>
      <c r="N125" s="885"/>
      <c r="O125" s="885"/>
      <c r="P125" s="885"/>
      <c r="Q125" s="885"/>
      <c r="R125" s="964"/>
      <c r="S125" s="885"/>
      <c r="T125" s="885"/>
      <c r="U125" s="699" t="s">
        <v>501</v>
      </c>
      <c r="V125" s="697" t="s">
        <v>123</v>
      </c>
      <c r="W125" s="701" t="s">
        <v>493</v>
      </c>
      <c r="X125" s="981">
        <f>[2]carbon!J7</f>
        <v>0</v>
      </c>
      <c r="Y125" s="981">
        <f>[2]carbon!K7</f>
        <v>0</v>
      </c>
      <c r="Z125" s="981">
        <f>[2]carbon!L7</f>
        <v>0</v>
      </c>
      <c r="AA125" s="981">
        <f>[2]carbon!M7</f>
        <v>0</v>
      </c>
      <c r="AB125" s="981">
        <f>[2]carbon!N7</f>
        <v>0</v>
      </c>
      <c r="AC125" s="981">
        <f>[2]carbon!O7</f>
        <v>0</v>
      </c>
      <c r="AD125" s="981">
        <f>[2]carbon!P7</f>
        <v>0</v>
      </c>
      <c r="AE125" s="981">
        <f>[2]carbon!Q7</f>
        <v>0</v>
      </c>
      <c r="AF125" s="981">
        <f>[2]carbon!R7</f>
        <v>0</v>
      </c>
      <c r="AG125" s="981">
        <f>[2]carbon!S7</f>
        <v>0</v>
      </c>
      <c r="AH125" s="981">
        <f>[2]carbon!T7</f>
        <v>0</v>
      </c>
      <c r="AI125" s="981">
        <f>[2]carbon!U7</f>
        <v>0</v>
      </c>
      <c r="AJ125" s="981">
        <f>[2]carbon!V7</f>
        <v>0</v>
      </c>
      <c r="AK125" s="981">
        <f>[2]carbon!W7</f>
        <v>0</v>
      </c>
      <c r="AL125" s="981">
        <f>[2]carbon!X7</f>
        <v>0</v>
      </c>
      <c r="AM125" s="981">
        <f>[2]carbon!Y7</f>
        <v>0</v>
      </c>
      <c r="AN125" s="981">
        <f>[2]carbon!Z7</f>
        <v>0</v>
      </c>
      <c r="AO125" s="981">
        <f>[2]carbon!AA7</f>
        <v>0</v>
      </c>
      <c r="AP125" s="981">
        <f>[2]carbon!AB7</f>
        <v>0</v>
      </c>
      <c r="AQ125" s="981">
        <f>[2]carbon!AC7</f>
        <v>0</v>
      </c>
      <c r="AR125" s="981">
        <f>[2]carbon!AD7</f>
        <v>0</v>
      </c>
      <c r="AS125" s="981">
        <f>[2]carbon!AE7</f>
        <v>0</v>
      </c>
      <c r="AT125" s="981">
        <f>[2]carbon!AF7</f>
        <v>0</v>
      </c>
      <c r="AU125" s="981">
        <f>[2]carbon!AG7</f>
        <v>0</v>
      </c>
      <c r="AV125" s="981">
        <f>[2]carbon!AH7</f>
        <v>0</v>
      </c>
      <c r="AW125" s="981">
        <f>[2]carbon!AI7</f>
        <v>0</v>
      </c>
      <c r="AX125" s="981">
        <f>[2]carbon!AJ7</f>
        <v>0</v>
      </c>
      <c r="AY125" s="981">
        <f>[2]carbon!AK7</f>
        <v>0</v>
      </c>
      <c r="AZ125" s="981">
        <f>[2]carbon!AL7</f>
        <v>0</v>
      </c>
      <c r="BA125" s="981">
        <f>[2]carbon!AM7</f>
        <v>0</v>
      </c>
      <c r="BB125" s="981">
        <f>[2]carbon!AN7</f>
        <v>0</v>
      </c>
      <c r="BC125" s="981">
        <f>[2]carbon!AO7</f>
        <v>0</v>
      </c>
      <c r="BD125" s="981">
        <f>[2]carbon!AP7</f>
        <v>0</v>
      </c>
      <c r="BE125" s="981">
        <f>[2]carbon!AQ7</f>
        <v>0</v>
      </c>
      <c r="BF125" s="981">
        <f>[2]carbon!AR7</f>
        <v>0</v>
      </c>
      <c r="BG125" s="981">
        <f>[2]carbon!AS7</f>
        <v>0</v>
      </c>
      <c r="BH125" s="981">
        <f>[2]carbon!AT7</f>
        <v>0</v>
      </c>
      <c r="BI125" s="981">
        <f>[2]carbon!AU7</f>
        <v>0</v>
      </c>
      <c r="BJ125" s="981">
        <f>[2]carbon!AV7</f>
        <v>0</v>
      </c>
      <c r="BK125" s="981">
        <f>[2]carbon!AW7</f>
        <v>0</v>
      </c>
      <c r="BL125" s="981">
        <f>[2]carbon!AX7</f>
        <v>0</v>
      </c>
      <c r="BM125" s="981">
        <f>[2]carbon!AY7</f>
        <v>0</v>
      </c>
      <c r="BN125" s="981">
        <f>[2]carbon!AZ7</f>
        <v>0</v>
      </c>
      <c r="BO125" s="981">
        <f>[2]carbon!BA7</f>
        <v>0</v>
      </c>
      <c r="BP125" s="981">
        <f>[2]carbon!BB7</f>
        <v>0</v>
      </c>
      <c r="BQ125" s="981">
        <f>[2]carbon!BC7</f>
        <v>0</v>
      </c>
      <c r="BR125" s="981">
        <f>[2]carbon!BD7</f>
        <v>0</v>
      </c>
      <c r="BS125" s="981">
        <f>[2]carbon!BE7</f>
        <v>0</v>
      </c>
      <c r="BT125" s="981">
        <f>[2]carbon!BF7</f>
        <v>0</v>
      </c>
      <c r="BU125" s="981">
        <f>[2]carbon!BG7</f>
        <v>0</v>
      </c>
      <c r="BV125" s="981">
        <f>[2]carbon!BH7</f>
        <v>0</v>
      </c>
      <c r="BW125" s="981">
        <f>[2]carbon!BI7</f>
        <v>0</v>
      </c>
      <c r="BX125" s="981">
        <f>[2]carbon!BJ7</f>
        <v>0</v>
      </c>
      <c r="BY125" s="981">
        <f>[2]carbon!BK7</f>
        <v>0</v>
      </c>
      <c r="BZ125" s="981">
        <f>[2]carbon!BL7</f>
        <v>0</v>
      </c>
      <c r="CA125" s="981">
        <f>[2]carbon!BM7</f>
        <v>0</v>
      </c>
      <c r="CB125" s="981">
        <f>[2]carbon!BN7</f>
        <v>0</v>
      </c>
      <c r="CC125" s="981">
        <f>[2]carbon!BO7</f>
        <v>0</v>
      </c>
      <c r="CD125" s="981">
        <f>[2]carbon!BP7</f>
        <v>0</v>
      </c>
      <c r="CE125" s="981">
        <f>[2]carbon!BQ7</f>
        <v>0</v>
      </c>
      <c r="CF125" s="981">
        <f>[2]carbon!BR7</f>
        <v>0</v>
      </c>
      <c r="CG125" s="981">
        <f>[2]carbon!BS7</f>
        <v>0</v>
      </c>
      <c r="CH125" s="981">
        <f>[2]carbon!BT7</f>
        <v>0</v>
      </c>
      <c r="CI125" s="981">
        <f>[2]carbon!BU7</f>
        <v>0</v>
      </c>
      <c r="CJ125" s="981">
        <f>[2]carbon!BV7</f>
        <v>0</v>
      </c>
      <c r="CK125" s="981">
        <f>[2]carbon!BW7</f>
        <v>0</v>
      </c>
      <c r="CL125" s="981">
        <f>[2]carbon!BX7</f>
        <v>0</v>
      </c>
      <c r="CM125" s="981">
        <f>[2]carbon!BY7</f>
        <v>0</v>
      </c>
      <c r="CN125" s="981">
        <f>[2]carbon!BZ7</f>
        <v>0</v>
      </c>
      <c r="CO125" s="981">
        <f>[2]carbon!CA7</f>
        <v>0</v>
      </c>
      <c r="CP125" s="981">
        <f>[2]carbon!CB7</f>
        <v>0</v>
      </c>
      <c r="CQ125" s="981">
        <f>[2]carbon!CC7</f>
        <v>0</v>
      </c>
      <c r="CR125" s="981">
        <f>[2]carbon!CD7</f>
        <v>0</v>
      </c>
      <c r="CS125" s="981">
        <f>[2]carbon!CE7</f>
        <v>0</v>
      </c>
      <c r="CT125" s="981">
        <f>[2]carbon!CF7</f>
        <v>0</v>
      </c>
      <c r="CU125" s="981">
        <f>[2]carbon!CG7</f>
        <v>0</v>
      </c>
      <c r="CV125" s="981">
        <f>[2]carbon!CH7</f>
        <v>0</v>
      </c>
      <c r="CW125" s="981">
        <f>[2]carbon!CI7</f>
        <v>0</v>
      </c>
      <c r="CX125" s="981">
        <f>[2]carbon!CJ7</f>
        <v>0</v>
      </c>
      <c r="CY125" s="981">
        <f>[2]carbon!CK7</f>
        <v>0</v>
      </c>
      <c r="CZ125" s="953">
        <v>0</v>
      </c>
      <c r="DA125" s="954">
        <v>0</v>
      </c>
      <c r="DB125" s="954">
        <v>0</v>
      </c>
      <c r="DC125" s="954">
        <v>0</v>
      </c>
      <c r="DD125" s="954">
        <v>0</v>
      </c>
      <c r="DE125" s="954">
        <v>0</v>
      </c>
      <c r="DF125" s="954">
        <v>0</v>
      </c>
      <c r="DG125" s="954">
        <v>0</v>
      </c>
      <c r="DH125" s="954">
        <v>0</v>
      </c>
      <c r="DI125" s="954">
        <v>0</v>
      </c>
      <c r="DJ125" s="954">
        <v>0</v>
      </c>
      <c r="DK125" s="954">
        <v>0</v>
      </c>
      <c r="DL125" s="954">
        <v>0</v>
      </c>
      <c r="DM125" s="954">
        <v>0</v>
      </c>
      <c r="DN125" s="954">
        <v>0</v>
      </c>
      <c r="DO125" s="954">
        <v>0</v>
      </c>
      <c r="DP125" s="954">
        <v>0</v>
      </c>
      <c r="DQ125" s="954">
        <v>0</v>
      </c>
      <c r="DR125" s="954">
        <v>0</v>
      </c>
      <c r="DS125" s="954">
        <v>0</v>
      </c>
      <c r="DT125" s="954">
        <v>0</v>
      </c>
      <c r="DU125" s="954">
        <v>0</v>
      </c>
      <c r="DV125" s="954">
        <v>0</v>
      </c>
      <c r="DW125" s="955">
        <v>0</v>
      </c>
      <c r="DX125" s="934"/>
    </row>
    <row r="126" spans="2:128" x14ac:dyDescent="0.2">
      <c r="B126" s="967"/>
      <c r="C126" s="966"/>
      <c r="D126" s="885"/>
      <c r="E126" s="920"/>
      <c r="F126" s="885"/>
      <c r="G126" s="885"/>
      <c r="H126" s="885"/>
      <c r="I126" s="885"/>
      <c r="J126" s="885"/>
      <c r="K126" s="885"/>
      <c r="L126" s="885"/>
      <c r="M126" s="885"/>
      <c r="N126" s="885"/>
      <c r="O126" s="885"/>
      <c r="P126" s="885"/>
      <c r="Q126" s="885"/>
      <c r="R126" s="964"/>
      <c r="S126" s="885"/>
      <c r="T126" s="885"/>
      <c r="U126" s="704" t="s">
        <v>502</v>
      </c>
      <c r="V126" s="697" t="s">
        <v>123</v>
      </c>
      <c r="W126" s="701" t="s">
        <v>493</v>
      </c>
      <c r="X126" s="705">
        <v>-232.32376378074721</v>
      </c>
      <c r="Y126" s="705">
        <v>-464.64752756149443</v>
      </c>
      <c r="Z126" s="705">
        <v>-696.97129134224156</v>
      </c>
      <c r="AA126" s="705">
        <v>-929.29505512298886</v>
      </c>
      <c r="AB126" s="705">
        <v>-1161.6188189037362</v>
      </c>
      <c r="AC126" s="705">
        <v>-1161.6188189037362</v>
      </c>
      <c r="AD126" s="705">
        <v>-1161.6188189037362</v>
      </c>
      <c r="AE126" s="705">
        <v>-1161.6188189037362</v>
      </c>
      <c r="AF126" s="705">
        <v>-1161.6188189037362</v>
      </c>
      <c r="AG126" s="705">
        <v>-1161.6188189037362</v>
      </c>
      <c r="AH126" s="705">
        <v>-1161.6188189037362</v>
      </c>
      <c r="AI126" s="705">
        <v>-1161.6188189037362</v>
      </c>
      <c r="AJ126" s="705">
        <v>-1161.6188189037362</v>
      </c>
      <c r="AK126" s="705">
        <v>-1161.6188189037362</v>
      </c>
      <c r="AL126" s="705">
        <v>-1161.6188189037362</v>
      </c>
      <c r="AM126" s="705">
        <v>-1161.6188189037362</v>
      </c>
      <c r="AN126" s="705">
        <v>-1161.6188189037362</v>
      </c>
      <c r="AO126" s="705">
        <v>-1161.6188189037362</v>
      </c>
      <c r="AP126" s="705">
        <v>-1161.6188189037362</v>
      </c>
      <c r="AQ126" s="705">
        <v>-1161.6188189037362</v>
      </c>
      <c r="AR126" s="705">
        <v>-929.29505512298886</v>
      </c>
      <c r="AS126" s="705">
        <v>-696.97129134224167</v>
      </c>
      <c r="AT126" s="705">
        <v>-464.64752756149448</v>
      </c>
      <c r="AU126" s="705">
        <v>-232.32376378074719</v>
      </c>
      <c r="AV126" s="705">
        <v>0</v>
      </c>
      <c r="AW126" s="705">
        <v>0</v>
      </c>
      <c r="AX126" s="705">
        <v>0</v>
      </c>
      <c r="AY126" s="705">
        <v>0</v>
      </c>
      <c r="AZ126" s="705">
        <v>0</v>
      </c>
      <c r="BA126" s="705">
        <v>0</v>
      </c>
      <c r="BB126" s="705">
        <v>0</v>
      </c>
      <c r="BC126" s="705">
        <v>0</v>
      </c>
      <c r="BD126" s="705">
        <v>0</v>
      </c>
      <c r="BE126" s="705">
        <v>0</v>
      </c>
      <c r="BF126" s="705">
        <v>0</v>
      </c>
      <c r="BG126" s="705">
        <v>0</v>
      </c>
      <c r="BH126" s="705">
        <v>0</v>
      </c>
      <c r="BI126" s="705">
        <v>0</v>
      </c>
      <c r="BJ126" s="705">
        <v>0</v>
      </c>
      <c r="BK126" s="705">
        <v>0</v>
      </c>
      <c r="BL126" s="705">
        <v>0</v>
      </c>
      <c r="BM126" s="705">
        <v>0</v>
      </c>
      <c r="BN126" s="705">
        <v>0</v>
      </c>
      <c r="BO126" s="705">
        <v>0</v>
      </c>
      <c r="BP126" s="705">
        <v>0</v>
      </c>
      <c r="BQ126" s="705">
        <v>0</v>
      </c>
      <c r="BR126" s="705">
        <v>0</v>
      </c>
      <c r="BS126" s="705">
        <v>0</v>
      </c>
      <c r="BT126" s="705">
        <v>0</v>
      </c>
      <c r="BU126" s="705">
        <v>0</v>
      </c>
      <c r="BV126" s="705">
        <v>0</v>
      </c>
      <c r="BW126" s="705">
        <v>0</v>
      </c>
      <c r="BX126" s="705">
        <v>0</v>
      </c>
      <c r="BY126" s="705">
        <v>0</v>
      </c>
      <c r="BZ126" s="705">
        <v>0</v>
      </c>
      <c r="CA126" s="705">
        <v>0</v>
      </c>
      <c r="CB126" s="705">
        <v>0</v>
      </c>
      <c r="CC126" s="705">
        <v>0</v>
      </c>
      <c r="CD126" s="705">
        <v>0</v>
      </c>
      <c r="CE126" s="705">
        <v>0</v>
      </c>
      <c r="CF126" s="705">
        <v>0</v>
      </c>
      <c r="CG126" s="705">
        <v>0</v>
      </c>
      <c r="CH126" s="705">
        <v>0</v>
      </c>
      <c r="CI126" s="705">
        <v>0</v>
      </c>
      <c r="CJ126" s="705">
        <v>0</v>
      </c>
      <c r="CK126" s="705">
        <v>0</v>
      </c>
      <c r="CL126" s="705">
        <v>0</v>
      </c>
      <c r="CM126" s="705">
        <v>0</v>
      </c>
      <c r="CN126" s="705">
        <v>0</v>
      </c>
      <c r="CO126" s="705">
        <v>0</v>
      </c>
      <c r="CP126" s="705">
        <v>0</v>
      </c>
      <c r="CQ126" s="705">
        <v>0</v>
      </c>
      <c r="CR126" s="705">
        <v>0</v>
      </c>
      <c r="CS126" s="705">
        <v>0</v>
      </c>
      <c r="CT126" s="705">
        <v>0</v>
      </c>
      <c r="CU126" s="705">
        <v>0</v>
      </c>
      <c r="CV126" s="705">
        <v>0</v>
      </c>
      <c r="CW126" s="705">
        <v>0</v>
      </c>
      <c r="CX126" s="705">
        <v>0</v>
      </c>
      <c r="CY126" s="705">
        <v>0</v>
      </c>
      <c r="CZ126" s="953">
        <v>0</v>
      </c>
      <c r="DA126" s="954">
        <v>0</v>
      </c>
      <c r="DB126" s="954">
        <v>0</v>
      </c>
      <c r="DC126" s="954">
        <v>0</v>
      </c>
      <c r="DD126" s="954">
        <v>0</v>
      </c>
      <c r="DE126" s="954">
        <v>0</v>
      </c>
      <c r="DF126" s="954">
        <v>0</v>
      </c>
      <c r="DG126" s="954">
        <v>0</v>
      </c>
      <c r="DH126" s="954">
        <v>0</v>
      </c>
      <c r="DI126" s="954">
        <v>0</v>
      </c>
      <c r="DJ126" s="954">
        <v>0</v>
      </c>
      <c r="DK126" s="954">
        <v>0</v>
      </c>
      <c r="DL126" s="954">
        <v>0</v>
      </c>
      <c r="DM126" s="954">
        <v>0</v>
      </c>
      <c r="DN126" s="954">
        <v>0</v>
      </c>
      <c r="DO126" s="954">
        <v>0</v>
      </c>
      <c r="DP126" s="954">
        <v>0</v>
      </c>
      <c r="DQ126" s="954">
        <v>0</v>
      </c>
      <c r="DR126" s="954">
        <v>0</v>
      </c>
      <c r="DS126" s="954">
        <v>0</v>
      </c>
      <c r="DT126" s="954">
        <v>0</v>
      </c>
      <c r="DU126" s="954">
        <v>0</v>
      </c>
      <c r="DV126" s="954">
        <v>0</v>
      </c>
      <c r="DW126" s="955">
        <v>0</v>
      </c>
      <c r="DX126" s="934"/>
    </row>
    <row r="127" spans="2:128" ht="13.5" thickBot="1" x14ac:dyDescent="0.25">
      <c r="B127" s="968"/>
      <c r="C127" s="760"/>
      <c r="D127" s="761"/>
      <c r="E127" s="778"/>
      <c r="F127" s="761"/>
      <c r="G127" s="761"/>
      <c r="H127" s="761"/>
      <c r="I127" s="761"/>
      <c r="J127" s="761"/>
      <c r="K127" s="761"/>
      <c r="L127" s="761"/>
      <c r="M127" s="761"/>
      <c r="N127" s="761"/>
      <c r="O127" s="761"/>
      <c r="P127" s="761"/>
      <c r="Q127" s="761"/>
      <c r="R127" s="762"/>
      <c r="S127" s="761"/>
      <c r="T127" s="761"/>
      <c r="U127" s="779" t="s">
        <v>126</v>
      </c>
      <c r="V127" s="780" t="s">
        <v>503</v>
      </c>
      <c r="W127" s="969" t="s">
        <v>493</v>
      </c>
      <c r="X127" s="970">
        <f>SUM(X116:X126)</f>
        <v>724.83460046527603</v>
      </c>
      <c r="Y127" s="970">
        <f t="shared" ref="Y127:CJ127" si="36">SUM(Y116:Y126)</f>
        <v>71.557999588629229</v>
      </c>
      <c r="Z127" s="970">
        <f t="shared" si="36"/>
        <v>-166.71860128801757</v>
      </c>
      <c r="AA127" s="970">
        <f t="shared" si="36"/>
        <v>-404.99520216466442</v>
      </c>
      <c r="AB127" s="970">
        <f t="shared" si="36"/>
        <v>-643.2718030413115</v>
      </c>
      <c r="AC127" s="970">
        <f t="shared" si="36"/>
        <v>-752.21003013721088</v>
      </c>
      <c r="AD127" s="970">
        <f t="shared" si="36"/>
        <v>-748.31764723311062</v>
      </c>
      <c r="AE127" s="970">
        <f t="shared" si="36"/>
        <v>-744.42526432901025</v>
      </c>
      <c r="AF127" s="970">
        <f t="shared" si="36"/>
        <v>-740.53288142490987</v>
      </c>
      <c r="AG127" s="970">
        <f t="shared" si="36"/>
        <v>-736.64049852080939</v>
      </c>
      <c r="AH127" s="970">
        <f t="shared" si="36"/>
        <v>-323.60411561670912</v>
      </c>
      <c r="AI127" s="970">
        <f t="shared" si="36"/>
        <v>-710.14762674005647</v>
      </c>
      <c r="AJ127" s="970">
        <f t="shared" si="36"/>
        <v>-696.69113786340404</v>
      </c>
      <c r="AK127" s="970">
        <f t="shared" si="36"/>
        <v>-683.23464898675161</v>
      </c>
      <c r="AL127" s="970">
        <f t="shared" si="36"/>
        <v>-669.77816011009895</v>
      </c>
      <c r="AM127" s="970">
        <f t="shared" si="36"/>
        <v>-656.32167123344652</v>
      </c>
      <c r="AN127" s="970">
        <f t="shared" si="36"/>
        <v>-642.86518235679398</v>
      </c>
      <c r="AO127" s="970">
        <f t="shared" si="36"/>
        <v>-629.40869348014155</v>
      </c>
      <c r="AP127" s="970">
        <f t="shared" si="36"/>
        <v>-615.95220460348901</v>
      </c>
      <c r="AQ127" s="970">
        <f t="shared" si="36"/>
        <v>-602.49571572683647</v>
      </c>
      <c r="AR127" s="970">
        <f t="shared" si="36"/>
        <v>43.28453693056349</v>
      </c>
      <c r="AS127" s="970">
        <f t="shared" si="36"/>
        <v>-110.93521041203678</v>
      </c>
      <c r="AT127" s="970">
        <f t="shared" si="36"/>
        <v>134.84504224536295</v>
      </c>
      <c r="AU127" s="970">
        <f t="shared" si="36"/>
        <v>380.62529490276279</v>
      </c>
      <c r="AV127" s="970">
        <f t="shared" si="36"/>
        <v>626.40554756016229</v>
      </c>
      <c r="AW127" s="970">
        <f t="shared" si="36"/>
        <v>639.86203643681483</v>
      </c>
      <c r="AX127" s="970">
        <f t="shared" si="36"/>
        <v>653.31852531346738</v>
      </c>
      <c r="AY127" s="970">
        <f t="shared" si="36"/>
        <v>666.77501419011992</v>
      </c>
      <c r="AZ127" s="970">
        <f t="shared" si="36"/>
        <v>680.23150306677223</v>
      </c>
      <c r="BA127" s="970">
        <f t="shared" si="36"/>
        <v>693.68799194342478</v>
      </c>
      <c r="BB127" s="970">
        <f t="shared" si="36"/>
        <v>1107.1444808200774</v>
      </c>
      <c r="BC127" s="970">
        <f t="shared" si="36"/>
        <v>720.64472146270543</v>
      </c>
      <c r="BD127" s="970">
        <f t="shared" si="36"/>
        <v>734.12807999187407</v>
      </c>
      <c r="BE127" s="970">
        <f t="shared" si="36"/>
        <v>747.61398432040778</v>
      </c>
      <c r="BF127" s="970">
        <f t="shared" si="36"/>
        <v>761.10007231948987</v>
      </c>
      <c r="BG127" s="970">
        <f t="shared" si="36"/>
        <v>774.56939119683295</v>
      </c>
      <c r="BH127" s="970">
        <f t="shared" si="36"/>
        <v>788.04173253759382</v>
      </c>
      <c r="BI127" s="970">
        <f t="shared" si="36"/>
        <v>801.49542467089634</v>
      </c>
      <c r="BJ127" s="970">
        <f t="shared" si="36"/>
        <v>814.93737510918925</v>
      </c>
      <c r="BK127" s="970">
        <f t="shared" si="36"/>
        <v>828.37123853881462</v>
      </c>
      <c r="BL127" s="970">
        <f t="shared" si="36"/>
        <v>1241.7931867281545</v>
      </c>
      <c r="BM127" s="970">
        <f t="shared" si="36"/>
        <v>855.11983037540142</v>
      </c>
      <c r="BN127" s="970">
        <f t="shared" si="36"/>
        <v>868.44425989927834</v>
      </c>
      <c r="BO127" s="970">
        <f t="shared" si="36"/>
        <v>881.73177200360101</v>
      </c>
      <c r="BP127" s="970">
        <f t="shared" si="36"/>
        <v>895.00171726893245</v>
      </c>
      <c r="BQ127" s="970">
        <f t="shared" si="36"/>
        <v>908.23431450578028</v>
      </c>
      <c r="BR127" s="970">
        <f t="shared" si="36"/>
        <v>921.46315741823742</v>
      </c>
      <c r="BS127" s="970">
        <f t="shared" si="36"/>
        <v>934.64761626329221</v>
      </c>
      <c r="BT127" s="970">
        <f t="shared" si="36"/>
        <v>947.81288031774022</v>
      </c>
      <c r="BU127" s="970">
        <f t="shared" si="36"/>
        <v>960.94699157418484</v>
      </c>
      <c r="BV127" s="970">
        <f t="shared" si="36"/>
        <v>1374.0571538855029</v>
      </c>
      <c r="BW127" s="970">
        <f t="shared" si="36"/>
        <v>987.16630737203468</v>
      </c>
      <c r="BX127" s="970">
        <f t="shared" si="36"/>
        <v>1000.2499234956178</v>
      </c>
      <c r="BY127" s="970">
        <f t="shared" si="36"/>
        <v>1013.3148984936878</v>
      </c>
      <c r="BZ127" s="970">
        <f t="shared" si="36"/>
        <v>1026.3378391694673</v>
      </c>
      <c r="CA127" s="970">
        <f t="shared" si="36"/>
        <v>1039.3639355046873</v>
      </c>
      <c r="CB127" s="970">
        <f t="shared" si="36"/>
        <v>1052.3295882793129</v>
      </c>
      <c r="CC127" s="970">
        <f t="shared" si="36"/>
        <v>1065.2980422434716</v>
      </c>
      <c r="CD127" s="970">
        <f t="shared" si="36"/>
        <v>1078.2287615918353</v>
      </c>
      <c r="CE127" s="970">
        <f t="shared" si="36"/>
        <v>1091.1454131795053</v>
      </c>
      <c r="CF127" s="970">
        <f t="shared" si="36"/>
        <v>1504.0197530926764</v>
      </c>
      <c r="CG127" s="970">
        <f t="shared" si="36"/>
        <v>1116.9679383142513</v>
      </c>
      <c r="CH127" s="970">
        <f t="shared" si="36"/>
        <v>1129.8751251346355</v>
      </c>
      <c r="CI127" s="970">
        <f t="shared" si="36"/>
        <v>1142.7646200895474</v>
      </c>
      <c r="CJ127" s="970">
        <f t="shared" si="36"/>
        <v>1155.6394154863474</v>
      </c>
      <c r="CK127" s="970">
        <f t="shared" ref="CK127:DW127" si="37">SUM(CK116:CK126)</f>
        <v>1168.5244634259245</v>
      </c>
      <c r="CL127" s="970">
        <f t="shared" si="37"/>
        <v>1181.3647172472636</v>
      </c>
      <c r="CM127" s="970">
        <f t="shared" si="37"/>
        <v>1194.1867967262071</v>
      </c>
      <c r="CN127" s="970">
        <f t="shared" si="37"/>
        <v>1207.0052831301784</v>
      </c>
      <c r="CO127" s="970">
        <f t="shared" si="37"/>
        <v>1219.802194617426</v>
      </c>
      <c r="CP127" s="970">
        <f t="shared" si="37"/>
        <v>1632.5975476048579</v>
      </c>
      <c r="CQ127" s="970">
        <f t="shared" si="37"/>
        <v>1245.4184069334312</v>
      </c>
      <c r="CR127" s="970">
        <f t="shared" si="37"/>
        <v>1258.2354564045875</v>
      </c>
      <c r="CS127" s="970">
        <f t="shared" si="37"/>
        <v>1271.0167854098738</v>
      </c>
      <c r="CT127" s="970">
        <f t="shared" si="37"/>
        <v>1283.7937383525555</v>
      </c>
      <c r="CU127" s="970">
        <f t="shared" si="37"/>
        <v>1296.5630721181265</v>
      </c>
      <c r="CV127" s="970">
        <f t="shared" si="37"/>
        <v>1309.3273947753885</v>
      </c>
      <c r="CW127" s="970">
        <f t="shared" si="37"/>
        <v>1322.0999802775973</v>
      </c>
      <c r="CX127" s="970">
        <f t="shared" si="37"/>
        <v>1334.8386274980269</v>
      </c>
      <c r="CY127" s="971">
        <f t="shared" si="37"/>
        <v>1347.5980245124529</v>
      </c>
      <c r="CZ127" s="972">
        <f t="shared" si="37"/>
        <v>0</v>
      </c>
      <c r="DA127" s="973">
        <f t="shared" si="37"/>
        <v>0</v>
      </c>
      <c r="DB127" s="973">
        <f t="shared" si="37"/>
        <v>0</v>
      </c>
      <c r="DC127" s="973">
        <f t="shared" si="37"/>
        <v>0</v>
      </c>
      <c r="DD127" s="973">
        <f t="shared" si="37"/>
        <v>0</v>
      </c>
      <c r="DE127" s="973">
        <f t="shared" si="37"/>
        <v>0</v>
      </c>
      <c r="DF127" s="973">
        <f t="shared" si="37"/>
        <v>0</v>
      </c>
      <c r="DG127" s="973">
        <f t="shared" si="37"/>
        <v>0</v>
      </c>
      <c r="DH127" s="973">
        <f t="shared" si="37"/>
        <v>0</v>
      </c>
      <c r="DI127" s="973">
        <f t="shared" si="37"/>
        <v>0</v>
      </c>
      <c r="DJ127" s="973">
        <f t="shared" si="37"/>
        <v>0</v>
      </c>
      <c r="DK127" s="973">
        <f t="shared" si="37"/>
        <v>0</v>
      </c>
      <c r="DL127" s="973">
        <f t="shared" si="37"/>
        <v>0</v>
      </c>
      <c r="DM127" s="973">
        <f t="shared" si="37"/>
        <v>0</v>
      </c>
      <c r="DN127" s="973">
        <f t="shared" si="37"/>
        <v>0</v>
      </c>
      <c r="DO127" s="973">
        <f t="shared" si="37"/>
        <v>0</v>
      </c>
      <c r="DP127" s="973">
        <f t="shared" si="37"/>
        <v>0</v>
      </c>
      <c r="DQ127" s="973">
        <f t="shared" si="37"/>
        <v>0</v>
      </c>
      <c r="DR127" s="973">
        <f t="shared" si="37"/>
        <v>0</v>
      </c>
      <c r="DS127" s="973">
        <f t="shared" si="37"/>
        <v>0</v>
      </c>
      <c r="DT127" s="973">
        <f t="shared" si="37"/>
        <v>0</v>
      </c>
      <c r="DU127" s="973">
        <f t="shared" si="37"/>
        <v>0</v>
      </c>
      <c r="DV127" s="973">
        <f t="shared" si="37"/>
        <v>0</v>
      </c>
      <c r="DW127" s="974">
        <f t="shared" si="37"/>
        <v>0</v>
      </c>
      <c r="DX127" s="934"/>
    </row>
    <row r="128" spans="2:128" ht="43.15" customHeight="1" x14ac:dyDescent="0.2">
      <c r="B128" s="942" t="s">
        <v>770</v>
      </c>
      <c r="C128" s="693" t="s">
        <v>776</v>
      </c>
      <c r="D128" s="944" t="s">
        <v>777</v>
      </c>
      <c r="E128" s="978" t="s">
        <v>519</v>
      </c>
      <c r="F128" s="945" t="s">
        <v>696</v>
      </c>
      <c r="G128" s="946" t="s">
        <v>51</v>
      </c>
      <c r="H128" s="947" t="s">
        <v>490</v>
      </c>
      <c r="I128" s="948">
        <f>MAX(X128:AV128)</f>
        <v>5</v>
      </c>
      <c r="J128" s="949">
        <f>SUMPRODUCT($X$2:$CY$2,$X128:$CY128)*365</f>
        <v>48538.639166496781</v>
      </c>
      <c r="K128" s="949">
        <f>SUMPRODUCT($X$2:$CY$2,$X129:$CY129)+SUMPRODUCT($X$2:$CY$2,$X130:$CY130)+SUMPRODUCT($X$2:$CY$2,$X131:$CY131)</f>
        <v>52872.989789531697</v>
      </c>
      <c r="L128" s="949">
        <f>SUMPRODUCT($X$2:$CY$2,$X132:$CY132) +SUMPRODUCT($X$2:$CY$2,$X133:$CY133)</f>
        <v>22424.014062389422</v>
      </c>
      <c r="M128" s="949">
        <f>SUMPRODUCT($X$2:$CY$2,$X134:$CY134)</f>
        <v>-4461.9605128762578</v>
      </c>
      <c r="N128" s="949">
        <f>SUMPRODUCT($X$2:$CY$2,$X137:$CY137) +SUMPRODUCT($X$2:$CY$2,$X138:$CY138)</f>
        <v>1269.4407400522146</v>
      </c>
      <c r="O128" s="949">
        <f>SUMPRODUCT($X$2:$CY$2,$X135:$CY135) +SUMPRODUCT($X$2:$CY$2,$X136:$CY136) +SUMPRODUCT($X$2:$CY$2,$X139:$CY139)</f>
        <v>-28019.366384740395</v>
      </c>
      <c r="P128" s="949">
        <f>SUM(K128:O128)</f>
        <v>44085.117694356682</v>
      </c>
      <c r="Q128" s="949">
        <f>(SUM(K128:M128)*100000)/(J128*1000)</f>
        <v>145.9353713977583</v>
      </c>
      <c r="R128" s="950">
        <f>(P128*100000)/(J128*1000)</f>
        <v>90.82479124133728</v>
      </c>
      <c r="S128" s="951">
        <v>3</v>
      </c>
      <c r="T128" s="952">
        <v>4</v>
      </c>
      <c r="U128" s="696" t="s">
        <v>491</v>
      </c>
      <c r="V128" s="697" t="s">
        <v>123</v>
      </c>
      <c r="W128" s="698" t="s">
        <v>75</v>
      </c>
      <c r="X128" s="688">
        <v>1</v>
      </c>
      <c r="Y128" s="688">
        <v>2</v>
      </c>
      <c r="Z128" s="688">
        <v>3</v>
      </c>
      <c r="AA128" s="688">
        <v>4</v>
      </c>
      <c r="AB128" s="688">
        <v>5</v>
      </c>
      <c r="AC128" s="688">
        <v>5</v>
      </c>
      <c r="AD128" s="688">
        <v>5</v>
      </c>
      <c r="AE128" s="688">
        <v>5</v>
      </c>
      <c r="AF128" s="688">
        <v>5</v>
      </c>
      <c r="AG128" s="688">
        <v>5</v>
      </c>
      <c r="AH128" s="688">
        <v>5</v>
      </c>
      <c r="AI128" s="688">
        <v>5</v>
      </c>
      <c r="AJ128" s="688">
        <v>5</v>
      </c>
      <c r="AK128" s="688">
        <v>5</v>
      </c>
      <c r="AL128" s="688">
        <v>5</v>
      </c>
      <c r="AM128" s="688">
        <v>5</v>
      </c>
      <c r="AN128" s="688">
        <v>5</v>
      </c>
      <c r="AO128" s="688">
        <v>5</v>
      </c>
      <c r="AP128" s="688">
        <v>5</v>
      </c>
      <c r="AQ128" s="688">
        <v>5</v>
      </c>
      <c r="AR128" s="688">
        <v>5</v>
      </c>
      <c r="AS128" s="688">
        <v>5</v>
      </c>
      <c r="AT128" s="688">
        <v>5</v>
      </c>
      <c r="AU128" s="688">
        <v>5</v>
      </c>
      <c r="AV128" s="688">
        <v>5</v>
      </c>
      <c r="AW128" s="688">
        <v>5</v>
      </c>
      <c r="AX128" s="688">
        <v>5</v>
      </c>
      <c r="AY128" s="688">
        <v>5</v>
      </c>
      <c r="AZ128" s="688">
        <v>5</v>
      </c>
      <c r="BA128" s="688">
        <v>5</v>
      </c>
      <c r="BB128" s="688">
        <v>5</v>
      </c>
      <c r="BC128" s="688">
        <v>5</v>
      </c>
      <c r="BD128" s="688">
        <v>5</v>
      </c>
      <c r="BE128" s="688">
        <v>5</v>
      </c>
      <c r="BF128" s="688">
        <v>5</v>
      </c>
      <c r="BG128" s="688">
        <v>5</v>
      </c>
      <c r="BH128" s="688">
        <v>5</v>
      </c>
      <c r="BI128" s="688">
        <v>5</v>
      </c>
      <c r="BJ128" s="688">
        <v>5</v>
      </c>
      <c r="BK128" s="688">
        <v>5</v>
      </c>
      <c r="BL128" s="688">
        <v>5</v>
      </c>
      <c r="BM128" s="688">
        <v>5</v>
      </c>
      <c r="BN128" s="688">
        <v>5</v>
      </c>
      <c r="BO128" s="688">
        <v>5</v>
      </c>
      <c r="BP128" s="688">
        <v>5</v>
      </c>
      <c r="BQ128" s="688">
        <v>5</v>
      </c>
      <c r="BR128" s="688">
        <v>5</v>
      </c>
      <c r="BS128" s="688">
        <v>5</v>
      </c>
      <c r="BT128" s="688">
        <v>5</v>
      </c>
      <c r="BU128" s="688">
        <v>5</v>
      </c>
      <c r="BV128" s="688">
        <v>5</v>
      </c>
      <c r="BW128" s="688">
        <v>5</v>
      </c>
      <c r="BX128" s="688">
        <v>5</v>
      </c>
      <c r="BY128" s="688">
        <v>5</v>
      </c>
      <c r="BZ128" s="688">
        <v>5</v>
      </c>
      <c r="CA128" s="688">
        <v>5</v>
      </c>
      <c r="CB128" s="688">
        <v>5</v>
      </c>
      <c r="CC128" s="688">
        <v>5</v>
      </c>
      <c r="CD128" s="688">
        <v>5</v>
      </c>
      <c r="CE128" s="688">
        <v>5</v>
      </c>
      <c r="CF128" s="688">
        <v>5</v>
      </c>
      <c r="CG128" s="688">
        <v>5</v>
      </c>
      <c r="CH128" s="688">
        <v>5</v>
      </c>
      <c r="CI128" s="688">
        <v>5</v>
      </c>
      <c r="CJ128" s="688">
        <v>5</v>
      </c>
      <c r="CK128" s="688">
        <v>5</v>
      </c>
      <c r="CL128" s="688">
        <v>5</v>
      </c>
      <c r="CM128" s="688">
        <v>5</v>
      </c>
      <c r="CN128" s="688">
        <v>5</v>
      </c>
      <c r="CO128" s="688">
        <v>5</v>
      </c>
      <c r="CP128" s="688">
        <v>5</v>
      </c>
      <c r="CQ128" s="688">
        <v>5</v>
      </c>
      <c r="CR128" s="688">
        <v>5</v>
      </c>
      <c r="CS128" s="688">
        <v>5</v>
      </c>
      <c r="CT128" s="688">
        <v>5</v>
      </c>
      <c r="CU128" s="688">
        <v>5</v>
      </c>
      <c r="CV128" s="688">
        <v>5</v>
      </c>
      <c r="CW128" s="688">
        <v>5</v>
      </c>
      <c r="CX128" s="688">
        <v>5</v>
      </c>
      <c r="CY128" s="688">
        <v>5</v>
      </c>
      <c r="CZ128" s="953">
        <v>0</v>
      </c>
      <c r="DA128" s="954">
        <v>0</v>
      </c>
      <c r="DB128" s="954">
        <v>0</v>
      </c>
      <c r="DC128" s="954">
        <v>0</v>
      </c>
      <c r="DD128" s="954">
        <v>0</v>
      </c>
      <c r="DE128" s="954">
        <v>0</v>
      </c>
      <c r="DF128" s="954">
        <v>0</v>
      </c>
      <c r="DG128" s="954">
        <v>0</v>
      </c>
      <c r="DH128" s="954">
        <v>0</v>
      </c>
      <c r="DI128" s="954">
        <v>0</v>
      </c>
      <c r="DJ128" s="954">
        <v>0</v>
      </c>
      <c r="DK128" s="954">
        <v>0</v>
      </c>
      <c r="DL128" s="954">
        <v>0</v>
      </c>
      <c r="DM128" s="954">
        <v>0</v>
      </c>
      <c r="DN128" s="954">
        <v>0</v>
      </c>
      <c r="DO128" s="954">
        <v>0</v>
      </c>
      <c r="DP128" s="954">
        <v>0</v>
      </c>
      <c r="DQ128" s="954">
        <v>0</v>
      </c>
      <c r="DR128" s="954">
        <v>0</v>
      </c>
      <c r="DS128" s="954">
        <v>0</v>
      </c>
      <c r="DT128" s="954">
        <v>0</v>
      </c>
      <c r="DU128" s="954">
        <v>0</v>
      </c>
      <c r="DV128" s="954">
        <v>0</v>
      </c>
      <c r="DW128" s="955">
        <v>0</v>
      </c>
      <c r="DX128" s="934"/>
    </row>
    <row r="129" spans="2:128" x14ac:dyDescent="0.2">
      <c r="B129" s="956"/>
      <c r="C129" s="735"/>
      <c r="D129" s="957"/>
      <c r="E129" s="958"/>
      <c r="F129" s="959"/>
      <c r="G129" s="957"/>
      <c r="H129" s="959"/>
      <c r="I129" s="959"/>
      <c r="J129" s="959"/>
      <c r="K129" s="959"/>
      <c r="L129" s="959"/>
      <c r="M129" s="959"/>
      <c r="N129" s="959"/>
      <c r="O129" s="959"/>
      <c r="P129" s="959"/>
      <c r="Q129" s="959"/>
      <c r="R129" s="738"/>
      <c r="S129" s="959"/>
      <c r="T129" s="959"/>
      <c r="U129" s="699" t="s">
        <v>492</v>
      </c>
      <c r="V129" s="697" t="s">
        <v>123</v>
      </c>
      <c r="W129" s="698" t="s">
        <v>493</v>
      </c>
      <c r="X129" s="689">
        <f>[2]Costs!F24</f>
        <v>1800</v>
      </c>
      <c r="Y129" s="689">
        <v>0</v>
      </c>
      <c r="Z129" s="689">
        <v>0</v>
      </c>
      <c r="AA129" s="689">
        <v>0</v>
      </c>
      <c r="AB129" s="689">
        <v>0</v>
      </c>
      <c r="AC129" s="689">
        <v>0</v>
      </c>
      <c r="AD129" s="689">
        <v>0</v>
      </c>
      <c r="AE129" s="689">
        <v>0</v>
      </c>
      <c r="AF129" s="689">
        <v>0</v>
      </c>
      <c r="AG129" s="689">
        <v>0</v>
      </c>
      <c r="AH129" s="689">
        <f>[2]Costs!F24</f>
        <v>1800</v>
      </c>
      <c r="AI129" s="689">
        <v>0</v>
      </c>
      <c r="AJ129" s="689">
        <v>0</v>
      </c>
      <c r="AK129" s="689">
        <v>0</v>
      </c>
      <c r="AL129" s="689">
        <v>0</v>
      </c>
      <c r="AM129" s="689">
        <v>0</v>
      </c>
      <c r="AN129" s="689">
        <v>0</v>
      </c>
      <c r="AO129" s="689">
        <v>0</v>
      </c>
      <c r="AP129" s="689">
        <v>0</v>
      </c>
      <c r="AQ129" s="689">
        <v>0</v>
      </c>
      <c r="AR129" s="689">
        <f>AH129</f>
        <v>1800</v>
      </c>
      <c r="AS129" s="689">
        <v>0</v>
      </c>
      <c r="AT129" s="689">
        <v>0</v>
      </c>
      <c r="AU129" s="689">
        <v>0</v>
      </c>
      <c r="AV129" s="689">
        <v>0</v>
      </c>
      <c r="AW129" s="689">
        <v>0</v>
      </c>
      <c r="AX129" s="689">
        <v>0</v>
      </c>
      <c r="AY129" s="689">
        <v>0</v>
      </c>
      <c r="AZ129" s="689">
        <v>0</v>
      </c>
      <c r="BA129" s="689">
        <v>0</v>
      </c>
      <c r="BB129" s="689">
        <f>AR129</f>
        <v>1800</v>
      </c>
      <c r="BC129" s="689">
        <v>0</v>
      </c>
      <c r="BD129" s="689">
        <v>0</v>
      </c>
      <c r="BE129" s="689">
        <v>0</v>
      </c>
      <c r="BF129" s="689">
        <v>0</v>
      </c>
      <c r="BG129" s="689">
        <v>0</v>
      </c>
      <c r="BH129" s="689">
        <v>0</v>
      </c>
      <c r="BI129" s="689">
        <v>0</v>
      </c>
      <c r="BJ129" s="689">
        <v>0</v>
      </c>
      <c r="BK129" s="689">
        <v>0</v>
      </c>
      <c r="BL129" s="689">
        <f>BB129</f>
        <v>1800</v>
      </c>
      <c r="BM129" s="689">
        <v>0</v>
      </c>
      <c r="BN129" s="689">
        <v>0</v>
      </c>
      <c r="BO129" s="689">
        <v>0</v>
      </c>
      <c r="BP129" s="689">
        <v>0</v>
      </c>
      <c r="BQ129" s="689">
        <v>0</v>
      </c>
      <c r="BR129" s="689">
        <v>0</v>
      </c>
      <c r="BS129" s="689">
        <v>0</v>
      </c>
      <c r="BT129" s="689">
        <v>0</v>
      </c>
      <c r="BU129" s="689">
        <v>0</v>
      </c>
      <c r="BV129" s="689">
        <f>BL129</f>
        <v>1800</v>
      </c>
      <c r="BW129" s="689">
        <v>0</v>
      </c>
      <c r="BX129" s="689">
        <v>0</v>
      </c>
      <c r="BY129" s="689">
        <v>0</v>
      </c>
      <c r="BZ129" s="689">
        <v>0</v>
      </c>
      <c r="CA129" s="689">
        <v>0</v>
      </c>
      <c r="CB129" s="689">
        <v>0</v>
      </c>
      <c r="CC129" s="689">
        <v>0</v>
      </c>
      <c r="CD129" s="689">
        <v>0</v>
      </c>
      <c r="CE129" s="689">
        <v>0</v>
      </c>
      <c r="CF129" s="689">
        <f>BV129</f>
        <v>1800</v>
      </c>
      <c r="CG129" s="689">
        <v>0</v>
      </c>
      <c r="CH129" s="689">
        <v>0</v>
      </c>
      <c r="CI129" s="689">
        <v>0</v>
      </c>
      <c r="CJ129" s="689">
        <v>0</v>
      </c>
      <c r="CK129" s="689">
        <v>0</v>
      </c>
      <c r="CL129" s="689">
        <v>0</v>
      </c>
      <c r="CM129" s="689">
        <v>0</v>
      </c>
      <c r="CN129" s="689">
        <v>0</v>
      </c>
      <c r="CO129" s="689">
        <v>0</v>
      </c>
      <c r="CP129" s="689">
        <f>CF129</f>
        <v>1800</v>
      </c>
      <c r="CQ129" s="689">
        <v>0</v>
      </c>
      <c r="CR129" s="689">
        <v>0</v>
      </c>
      <c r="CS129" s="689">
        <v>0</v>
      </c>
      <c r="CT129" s="689">
        <v>0</v>
      </c>
      <c r="CU129" s="689">
        <v>0</v>
      </c>
      <c r="CV129" s="689">
        <v>0</v>
      </c>
      <c r="CW129" s="689">
        <v>0</v>
      </c>
      <c r="CX129" s="689">
        <v>0</v>
      </c>
      <c r="CY129" s="689">
        <v>0</v>
      </c>
      <c r="CZ129" s="953">
        <v>0</v>
      </c>
      <c r="DA129" s="954">
        <v>0</v>
      </c>
      <c r="DB129" s="954">
        <v>0</v>
      </c>
      <c r="DC129" s="954">
        <v>0</v>
      </c>
      <c r="DD129" s="954">
        <v>0</v>
      </c>
      <c r="DE129" s="954">
        <v>0</v>
      </c>
      <c r="DF129" s="954">
        <v>0</v>
      </c>
      <c r="DG129" s="954">
        <v>0</v>
      </c>
      <c r="DH129" s="954">
        <v>0</v>
      </c>
      <c r="DI129" s="954">
        <v>0</v>
      </c>
      <c r="DJ129" s="954">
        <v>0</v>
      </c>
      <c r="DK129" s="954">
        <v>0</v>
      </c>
      <c r="DL129" s="954">
        <v>0</v>
      </c>
      <c r="DM129" s="954">
        <v>0</v>
      </c>
      <c r="DN129" s="954">
        <v>0</v>
      </c>
      <c r="DO129" s="954">
        <v>0</v>
      </c>
      <c r="DP129" s="954">
        <v>0</v>
      </c>
      <c r="DQ129" s="954">
        <v>0</v>
      </c>
      <c r="DR129" s="954">
        <v>0</v>
      </c>
      <c r="DS129" s="954">
        <v>0</v>
      </c>
      <c r="DT129" s="954">
        <v>0</v>
      </c>
      <c r="DU129" s="954">
        <v>0</v>
      </c>
      <c r="DV129" s="954">
        <v>0</v>
      </c>
      <c r="DW129" s="955">
        <v>0</v>
      </c>
      <c r="DX129" s="934"/>
    </row>
    <row r="130" spans="2:128" x14ac:dyDescent="0.2">
      <c r="B130" s="960"/>
      <c r="C130" s="743"/>
      <c r="D130" s="961"/>
      <c r="E130" s="962"/>
      <c r="F130" s="961"/>
      <c r="G130" s="961"/>
      <c r="H130" s="961"/>
      <c r="I130" s="961"/>
      <c r="J130" s="961"/>
      <c r="K130" s="961"/>
      <c r="L130" s="961"/>
      <c r="M130" s="961"/>
      <c r="N130" s="961"/>
      <c r="O130" s="961"/>
      <c r="P130" s="961"/>
      <c r="Q130" s="961"/>
      <c r="R130" s="745"/>
      <c r="S130" s="961"/>
      <c r="T130" s="961"/>
      <c r="U130" s="699" t="s">
        <v>494</v>
      </c>
      <c r="V130" s="697" t="s">
        <v>123</v>
      </c>
      <c r="W130" s="698" t="s">
        <v>493</v>
      </c>
      <c r="X130" s="689">
        <f>[2]Costs!F25</f>
        <v>327</v>
      </c>
      <c r="Y130" s="700">
        <f>[2]Costs!G25</f>
        <v>654</v>
      </c>
      <c r="Z130" s="700">
        <f>[2]Costs!H25</f>
        <v>654</v>
      </c>
      <c r="AA130" s="700">
        <f>[2]Costs!I25</f>
        <v>654</v>
      </c>
      <c r="AB130" s="700">
        <f>[2]Costs!J25</f>
        <v>654</v>
      </c>
      <c r="AC130" s="700">
        <f>[2]Costs!K25</f>
        <v>327</v>
      </c>
      <c r="AD130" s="700">
        <f t="shared" ref="AD130:CO130" si="38">AC130</f>
        <v>327</v>
      </c>
      <c r="AE130" s="700">
        <f t="shared" si="38"/>
        <v>327</v>
      </c>
      <c r="AF130" s="700">
        <f t="shared" si="38"/>
        <v>327</v>
      </c>
      <c r="AG130" s="700">
        <f t="shared" si="38"/>
        <v>327</v>
      </c>
      <c r="AH130" s="700">
        <f t="shared" si="38"/>
        <v>327</v>
      </c>
      <c r="AI130" s="700">
        <f t="shared" si="38"/>
        <v>327</v>
      </c>
      <c r="AJ130" s="700">
        <f t="shared" si="38"/>
        <v>327</v>
      </c>
      <c r="AK130" s="700">
        <f t="shared" si="38"/>
        <v>327</v>
      </c>
      <c r="AL130" s="700">
        <f t="shared" si="38"/>
        <v>327</v>
      </c>
      <c r="AM130" s="700">
        <f t="shared" si="38"/>
        <v>327</v>
      </c>
      <c r="AN130" s="700">
        <f t="shared" si="38"/>
        <v>327</v>
      </c>
      <c r="AO130" s="700">
        <f t="shared" si="38"/>
        <v>327</v>
      </c>
      <c r="AP130" s="700">
        <f t="shared" si="38"/>
        <v>327</v>
      </c>
      <c r="AQ130" s="700">
        <f t="shared" si="38"/>
        <v>327</v>
      </c>
      <c r="AR130" s="700">
        <f t="shared" si="38"/>
        <v>327</v>
      </c>
      <c r="AS130" s="700">
        <f t="shared" si="38"/>
        <v>327</v>
      </c>
      <c r="AT130" s="700">
        <f t="shared" si="38"/>
        <v>327</v>
      </c>
      <c r="AU130" s="700">
        <f t="shared" si="38"/>
        <v>327</v>
      </c>
      <c r="AV130" s="700">
        <f t="shared" si="38"/>
        <v>327</v>
      </c>
      <c r="AW130" s="700">
        <f t="shared" si="38"/>
        <v>327</v>
      </c>
      <c r="AX130" s="700">
        <f t="shared" si="38"/>
        <v>327</v>
      </c>
      <c r="AY130" s="700">
        <f t="shared" si="38"/>
        <v>327</v>
      </c>
      <c r="AZ130" s="700">
        <f t="shared" si="38"/>
        <v>327</v>
      </c>
      <c r="BA130" s="700">
        <f t="shared" si="38"/>
        <v>327</v>
      </c>
      <c r="BB130" s="700">
        <f t="shared" si="38"/>
        <v>327</v>
      </c>
      <c r="BC130" s="700">
        <f t="shared" si="38"/>
        <v>327</v>
      </c>
      <c r="BD130" s="700">
        <f t="shared" si="38"/>
        <v>327</v>
      </c>
      <c r="BE130" s="700">
        <f t="shared" si="38"/>
        <v>327</v>
      </c>
      <c r="BF130" s="700">
        <f t="shared" si="38"/>
        <v>327</v>
      </c>
      <c r="BG130" s="700">
        <f t="shared" si="38"/>
        <v>327</v>
      </c>
      <c r="BH130" s="700">
        <f t="shared" si="38"/>
        <v>327</v>
      </c>
      <c r="BI130" s="700">
        <f t="shared" si="38"/>
        <v>327</v>
      </c>
      <c r="BJ130" s="700">
        <f t="shared" si="38"/>
        <v>327</v>
      </c>
      <c r="BK130" s="700">
        <f t="shared" si="38"/>
        <v>327</v>
      </c>
      <c r="BL130" s="700">
        <f t="shared" si="38"/>
        <v>327</v>
      </c>
      <c r="BM130" s="700">
        <f t="shared" si="38"/>
        <v>327</v>
      </c>
      <c r="BN130" s="700">
        <f t="shared" si="38"/>
        <v>327</v>
      </c>
      <c r="BO130" s="700">
        <f t="shared" si="38"/>
        <v>327</v>
      </c>
      <c r="BP130" s="700">
        <f t="shared" si="38"/>
        <v>327</v>
      </c>
      <c r="BQ130" s="700">
        <f t="shared" si="38"/>
        <v>327</v>
      </c>
      <c r="BR130" s="700">
        <f t="shared" si="38"/>
        <v>327</v>
      </c>
      <c r="BS130" s="700">
        <f t="shared" si="38"/>
        <v>327</v>
      </c>
      <c r="BT130" s="700">
        <f t="shared" si="38"/>
        <v>327</v>
      </c>
      <c r="BU130" s="700">
        <f t="shared" si="38"/>
        <v>327</v>
      </c>
      <c r="BV130" s="700">
        <f t="shared" si="38"/>
        <v>327</v>
      </c>
      <c r="BW130" s="700">
        <f t="shared" si="38"/>
        <v>327</v>
      </c>
      <c r="BX130" s="700">
        <f t="shared" si="38"/>
        <v>327</v>
      </c>
      <c r="BY130" s="700">
        <f t="shared" si="38"/>
        <v>327</v>
      </c>
      <c r="BZ130" s="700">
        <f t="shared" si="38"/>
        <v>327</v>
      </c>
      <c r="CA130" s="700">
        <f t="shared" si="38"/>
        <v>327</v>
      </c>
      <c r="CB130" s="700">
        <f t="shared" si="38"/>
        <v>327</v>
      </c>
      <c r="CC130" s="700">
        <f t="shared" si="38"/>
        <v>327</v>
      </c>
      <c r="CD130" s="700">
        <f t="shared" si="38"/>
        <v>327</v>
      </c>
      <c r="CE130" s="700">
        <f t="shared" si="38"/>
        <v>327</v>
      </c>
      <c r="CF130" s="700">
        <f t="shared" si="38"/>
        <v>327</v>
      </c>
      <c r="CG130" s="700">
        <f t="shared" si="38"/>
        <v>327</v>
      </c>
      <c r="CH130" s="700">
        <f t="shared" si="38"/>
        <v>327</v>
      </c>
      <c r="CI130" s="700">
        <f t="shared" si="38"/>
        <v>327</v>
      </c>
      <c r="CJ130" s="700">
        <f t="shared" si="38"/>
        <v>327</v>
      </c>
      <c r="CK130" s="700">
        <f t="shared" si="38"/>
        <v>327</v>
      </c>
      <c r="CL130" s="700">
        <f t="shared" si="38"/>
        <v>327</v>
      </c>
      <c r="CM130" s="700">
        <f t="shared" si="38"/>
        <v>327</v>
      </c>
      <c r="CN130" s="700">
        <f t="shared" si="38"/>
        <v>327</v>
      </c>
      <c r="CO130" s="700">
        <f t="shared" si="38"/>
        <v>327</v>
      </c>
      <c r="CP130" s="700">
        <f t="shared" ref="CP130:CY130" si="39">CO130</f>
        <v>327</v>
      </c>
      <c r="CQ130" s="700">
        <f t="shared" si="39"/>
        <v>327</v>
      </c>
      <c r="CR130" s="700">
        <f t="shared" si="39"/>
        <v>327</v>
      </c>
      <c r="CS130" s="700">
        <f t="shared" si="39"/>
        <v>327</v>
      </c>
      <c r="CT130" s="700">
        <f t="shared" si="39"/>
        <v>327</v>
      </c>
      <c r="CU130" s="700">
        <f t="shared" si="39"/>
        <v>327</v>
      </c>
      <c r="CV130" s="700">
        <f t="shared" si="39"/>
        <v>327</v>
      </c>
      <c r="CW130" s="700">
        <f t="shared" si="39"/>
        <v>327</v>
      </c>
      <c r="CX130" s="700">
        <f t="shared" si="39"/>
        <v>327</v>
      </c>
      <c r="CY130" s="700">
        <f t="shared" si="39"/>
        <v>327</v>
      </c>
      <c r="CZ130" s="953">
        <v>0</v>
      </c>
      <c r="DA130" s="954">
        <v>0</v>
      </c>
      <c r="DB130" s="954">
        <v>0</v>
      </c>
      <c r="DC130" s="954">
        <v>0</v>
      </c>
      <c r="DD130" s="954">
        <v>0</v>
      </c>
      <c r="DE130" s="954">
        <v>0</v>
      </c>
      <c r="DF130" s="954">
        <v>0</v>
      </c>
      <c r="DG130" s="954">
        <v>0</v>
      </c>
      <c r="DH130" s="954">
        <v>0</v>
      </c>
      <c r="DI130" s="954">
        <v>0</v>
      </c>
      <c r="DJ130" s="954">
        <v>0</v>
      </c>
      <c r="DK130" s="954">
        <v>0</v>
      </c>
      <c r="DL130" s="954">
        <v>0</v>
      </c>
      <c r="DM130" s="954">
        <v>0</v>
      </c>
      <c r="DN130" s="954">
        <v>0</v>
      </c>
      <c r="DO130" s="954">
        <v>0</v>
      </c>
      <c r="DP130" s="954">
        <v>0</v>
      </c>
      <c r="DQ130" s="954">
        <v>0</v>
      </c>
      <c r="DR130" s="954">
        <v>0</v>
      </c>
      <c r="DS130" s="954">
        <v>0</v>
      </c>
      <c r="DT130" s="954">
        <v>0</v>
      </c>
      <c r="DU130" s="954">
        <v>0</v>
      </c>
      <c r="DV130" s="954">
        <v>0</v>
      </c>
      <c r="DW130" s="955">
        <v>0</v>
      </c>
      <c r="DX130" s="934"/>
    </row>
    <row r="131" spans="2:128" x14ac:dyDescent="0.2">
      <c r="B131" s="960"/>
      <c r="C131" s="743"/>
      <c r="D131" s="961"/>
      <c r="E131" s="962"/>
      <c r="F131" s="961"/>
      <c r="G131" s="961"/>
      <c r="H131" s="961"/>
      <c r="I131" s="961"/>
      <c r="J131" s="961"/>
      <c r="K131" s="961"/>
      <c r="L131" s="961"/>
      <c r="M131" s="961"/>
      <c r="N131" s="961"/>
      <c r="O131" s="961"/>
      <c r="P131" s="961"/>
      <c r="Q131" s="961"/>
      <c r="R131" s="745"/>
      <c r="S131" s="961"/>
      <c r="T131" s="961"/>
      <c r="U131" s="699" t="s">
        <v>721</v>
      </c>
      <c r="V131" s="697" t="s">
        <v>123</v>
      </c>
      <c r="W131" s="698" t="s">
        <v>493</v>
      </c>
      <c r="X131" s="689">
        <f>'[2]Financing cost'!B12</f>
        <v>76.571999999999989</v>
      </c>
      <c r="Y131" s="689">
        <f>'[2]Financing cost'!C12</f>
        <v>100.11599999999999</v>
      </c>
      <c r="Z131" s="689">
        <f>'[2]Financing cost'!D12</f>
        <v>123.65999999999998</v>
      </c>
      <c r="AA131" s="689">
        <f>'[2]Financing cost'!E12</f>
        <v>175.57199999999997</v>
      </c>
      <c r="AB131" s="689">
        <f>'[2]Financing cost'!F12</f>
        <v>227.48399999999998</v>
      </c>
      <c r="AC131" s="689">
        <f>'[2]Financing cost'!G12</f>
        <v>279.39599999999996</v>
      </c>
      <c r="AD131" s="689">
        <f>'[2]Financing cost'!H12</f>
        <v>331.30799999999994</v>
      </c>
      <c r="AE131" s="689">
        <f>'[2]Financing cost'!I12</f>
        <v>383.21999999999991</v>
      </c>
      <c r="AF131" s="689">
        <f>'[2]Financing cost'!J12</f>
        <v>435.13199999999989</v>
      </c>
      <c r="AG131" s="689">
        <f>'[2]Financing cost'!K12</f>
        <v>487.04399999999987</v>
      </c>
      <c r="AH131" s="689">
        <f>'[2]Financing cost'!L12</f>
        <v>538.9559999999999</v>
      </c>
      <c r="AI131" s="689">
        <f>'[2]Financing cost'!M12</f>
        <v>590.86799999999994</v>
      </c>
      <c r="AJ131" s="689">
        <f>'[2]Financing cost'!N12</f>
        <v>642.78</v>
      </c>
      <c r="AK131" s="689">
        <f>'[2]Financing cost'!O12</f>
        <v>694.69200000000001</v>
      </c>
      <c r="AL131" s="689">
        <f>'[2]Financing cost'!P12</f>
        <v>746.60400000000004</v>
      </c>
      <c r="AM131" s="689">
        <f>'[2]Financing cost'!Q12</f>
        <v>798.51600000000008</v>
      </c>
      <c r="AN131" s="689">
        <f>'[2]Financing cost'!R12</f>
        <v>850.42800000000011</v>
      </c>
      <c r="AO131" s="689">
        <f>'[2]Financing cost'!S12</f>
        <v>902.34000000000015</v>
      </c>
      <c r="AP131" s="689">
        <f>'[2]Financing cost'!T12</f>
        <v>954.25200000000018</v>
      </c>
      <c r="AQ131" s="689">
        <f>'[2]Financing cost'!U12</f>
        <v>1006.1640000000002</v>
      </c>
      <c r="AR131" s="689">
        <f>'[2]Financing cost'!V12</f>
        <v>1058.0760000000002</v>
      </c>
      <c r="AS131" s="689">
        <f>'[2]Financing cost'!W12</f>
        <v>1109.9880000000003</v>
      </c>
      <c r="AT131" s="689">
        <f>'[2]Financing cost'!X12</f>
        <v>1161.9000000000003</v>
      </c>
      <c r="AU131" s="689">
        <f>'[2]Financing cost'!Y12</f>
        <v>1213.8120000000004</v>
      </c>
      <c r="AV131" s="689">
        <f>'[2]Financing cost'!Z12</f>
        <v>1265.7240000000004</v>
      </c>
      <c r="AW131" s="689">
        <f>'[2]Financing cost'!AA12</f>
        <v>1317.6360000000004</v>
      </c>
      <c r="AX131" s="689">
        <f>'[2]Financing cost'!AB12</f>
        <v>1369.5480000000005</v>
      </c>
      <c r="AY131" s="689">
        <f>'[2]Financing cost'!AC12</f>
        <v>1421.4600000000005</v>
      </c>
      <c r="AZ131" s="689">
        <f>'[2]Financing cost'!AD12</f>
        <v>1473.3720000000005</v>
      </c>
      <c r="BA131" s="689">
        <f>'[2]Financing cost'!AE12</f>
        <v>1525.2840000000006</v>
      </c>
      <c r="BB131" s="689">
        <f>'[2]Financing cost'!AF12</f>
        <v>1577.1960000000006</v>
      </c>
      <c r="BC131" s="689">
        <f>'[2]Financing cost'!AG12</f>
        <v>1629.1080000000006</v>
      </c>
      <c r="BD131" s="689">
        <f>'[2]Financing cost'!AH12</f>
        <v>1681.0200000000007</v>
      </c>
      <c r="BE131" s="689">
        <f>'[2]Financing cost'!AI12</f>
        <v>1732.9320000000007</v>
      </c>
      <c r="BF131" s="689">
        <f>'[2]Financing cost'!AJ12</f>
        <v>1784.8440000000007</v>
      </c>
      <c r="BG131" s="689">
        <f>'[2]Financing cost'!AK12</f>
        <v>1836.7560000000008</v>
      </c>
      <c r="BH131" s="689">
        <f>'[2]Financing cost'!AL12</f>
        <v>1888.6680000000008</v>
      </c>
      <c r="BI131" s="689">
        <f>'[2]Financing cost'!AM12</f>
        <v>1940.5800000000008</v>
      </c>
      <c r="BJ131" s="689">
        <f>'[2]Financing cost'!AN12</f>
        <v>1992.4920000000009</v>
      </c>
      <c r="BK131" s="689">
        <f>'[2]Financing cost'!AO12</f>
        <v>2044.4040000000009</v>
      </c>
      <c r="BL131" s="689">
        <f>'[2]Financing cost'!AP12</f>
        <v>2096.3160000000007</v>
      </c>
      <c r="BM131" s="689">
        <f>'[2]Financing cost'!AQ12</f>
        <v>2148.2280000000005</v>
      </c>
      <c r="BN131" s="689">
        <f>'[2]Financing cost'!AR12</f>
        <v>2200.1400000000003</v>
      </c>
      <c r="BO131" s="689">
        <f>'[2]Financing cost'!AS12</f>
        <v>2252.0520000000001</v>
      </c>
      <c r="BP131" s="689">
        <f>'[2]Financing cost'!AT12</f>
        <v>2303.9639999999999</v>
      </c>
      <c r="BQ131" s="689">
        <f>'[2]Financing cost'!AU12</f>
        <v>2355.8759999999997</v>
      </c>
      <c r="BR131" s="689">
        <f>'[2]Financing cost'!AV12</f>
        <v>2407.7879999999996</v>
      </c>
      <c r="BS131" s="689">
        <f>'[2]Financing cost'!AW12</f>
        <v>2459.6999999999994</v>
      </c>
      <c r="BT131" s="689">
        <f>'[2]Financing cost'!AX12</f>
        <v>2511.6119999999992</v>
      </c>
      <c r="BU131" s="689">
        <f>'[2]Financing cost'!AY12</f>
        <v>2563.523999999999</v>
      </c>
      <c r="BV131" s="689">
        <f>'[2]Financing cost'!AZ12</f>
        <v>2615.4359999999988</v>
      </c>
      <c r="BW131" s="689">
        <f>'[2]Financing cost'!BA12</f>
        <v>2667.3479999999986</v>
      </c>
      <c r="BX131" s="689">
        <f>'[2]Financing cost'!BB12</f>
        <v>2719.2599999999984</v>
      </c>
      <c r="BY131" s="689">
        <f>'[2]Financing cost'!BC12</f>
        <v>2771.1719999999982</v>
      </c>
      <c r="BZ131" s="689">
        <f>'[2]Financing cost'!BD12</f>
        <v>2823.083999999998</v>
      </c>
      <c r="CA131" s="689">
        <f>'[2]Financing cost'!BE12</f>
        <v>2874.9959999999978</v>
      </c>
      <c r="CB131" s="689">
        <f>'[2]Financing cost'!BF12</f>
        <v>2926.9079999999976</v>
      </c>
      <c r="CC131" s="689">
        <f>'[2]Financing cost'!BG12</f>
        <v>2978.8199999999974</v>
      </c>
      <c r="CD131" s="689">
        <f>'[2]Financing cost'!BH12</f>
        <v>3030.7319999999972</v>
      </c>
      <c r="CE131" s="689">
        <f>'[2]Financing cost'!BI12</f>
        <v>3082.643999999997</v>
      </c>
      <c r="CF131" s="689">
        <f>'[2]Financing cost'!BJ12</f>
        <v>3134.5559999999969</v>
      </c>
      <c r="CG131" s="689">
        <f>'[2]Financing cost'!BK12</f>
        <v>3186.4679999999967</v>
      </c>
      <c r="CH131" s="689">
        <f>'[2]Financing cost'!BL12</f>
        <v>3238.3799999999965</v>
      </c>
      <c r="CI131" s="689">
        <f>'[2]Financing cost'!BM12</f>
        <v>3290.2919999999963</v>
      </c>
      <c r="CJ131" s="689">
        <f>'[2]Financing cost'!BN12</f>
        <v>3342.2039999999961</v>
      </c>
      <c r="CK131" s="689">
        <f>'[2]Financing cost'!BO12</f>
        <v>3394.1159999999959</v>
      </c>
      <c r="CL131" s="689">
        <f>'[2]Financing cost'!BP12</f>
        <v>3446.0279999999957</v>
      </c>
      <c r="CM131" s="689">
        <f>'[2]Financing cost'!BQ12</f>
        <v>3497.9399999999955</v>
      </c>
      <c r="CN131" s="689">
        <f>'[2]Financing cost'!BR12</f>
        <v>3549.8519999999953</v>
      </c>
      <c r="CO131" s="689">
        <f>'[2]Financing cost'!BS12</f>
        <v>3601.7639999999951</v>
      </c>
      <c r="CP131" s="689">
        <f>'[2]Financing cost'!BT12</f>
        <v>3653.6759999999949</v>
      </c>
      <c r="CQ131" s="689">
        <f>'[2]Financing cost'!BU12</f>
        <v>3705.5879999999947</v>
      </c>
      <c r="CR131" s="689">
        <f>'[2]Financing cost'!BV12</f>
        <v>3757.4999999999945</v>
      </c>
      <c r="CS131" s="689">
        <f>'[2]Financing cost'!BW12</f>
        <v>3809.4119999999944</v>
      </c>
      <c r="CT131" s="689">
        <f>'[2]Financing cost'!BX12</f>
        <v>3861.3239999999942</v>
      </c>
      <c r="CU131" s="689">
        <f>'[2]Financing cost'!BY12</f>
        <v>3913.235999999994</v>
      </c>
      <c r="CV131" s="689">
        <f>'[2]Financing cost'!BZ12</f>
        <v>3965.1479999999938</v>
      </c>
      <c r="CW131" s="689">
        <f>'[2]Financing cost'!CA12</f>
        <v>4017.0599999999936</v>
      </c>
      <c r="CX131" s="689">
        <f>'[2]Financing cost'!CB12</f>
        <v>4068.9719999999934</v>
      </c>
      <c r="CY131" s="689">
        <f>'[2]Financing cost'!CC12</f>
        <v>4120.8839999999936</v>
      </c>
      <c r="CZ131" s="953"/>
      <c r="DA131" s="954"/>
      <c r="DB131" s="954"/>
      <c r="DC131" s="954"/>
      <c r="DD131" s="954"/>
      <c r="DE131" s="954"/>
      <c r="DF131" s="954"/>
      <c r="DG131" s="954"/>
      <c r="DH131" s="954"/>
      <c r="DI131" s="954"/>
      <c r="DJ131" s="954"/>
      <c r="DK131" s="954"/>
      <c r="DL131" s="954"/>
      <c r="DM131" s="954"/>
      <c r="DN131" s="954"/>
      <c r="DO131" s="954"/>
      <c r="DP131" s="954"/>
      <c r="DQ131" s="954"/>
      <c r="DR131" s="954"/>
      <c r="DS131" s="954"/>
      <c r="DT131" s="954"/>
      <c r="DU131" s="954"/>
      <c r="DV131" s="954"/>
      <c r="DW131" s="955"/>
      <c r="DX131" s="934"/>
    </row>
    <row r="132" spans="2:128" x14ac:dyDescent="0.2">
      <c r="B132" s="960"/>
      <c r="C132" s="963"/>
      <c r="D132" s="885"/>
      <c r="E132" s="920"/>
      <c r="F132" s="885"/>
      <c r="G132" s="885"/>
      <c r="H132" s="885"/>
      <c r="I132" s="885"/>
      <c r="J132" s="885"/>
      <c r="K132" s="885"/>
      <c r="L132" s="885"/>
      <c r="M132" s="885"/>
      <c r="N132" s="885"/>
      <c r="O132" s="885"/>
      <c r="P132" s="885"/>
      <c r="Q132" s="885"/>
      <c r="R132" s="964"/>
      <c r="S132" s="885"/>
      <c r="T132" s="885"/>
      <c r="U132" s="699" t="s">
        <v>495</v>
      </c>
      <c r="V132" s="697" t="s">
        <v>123</v>
      </c>
      <c r="W132" s="701" t="s">
        <v>493</v>
      </c>
      <c r="X132" s="689">
        <f>[2]Costs!F26</f>
        <v>400</v>
      </c>
      <c r="Y132" s="689">
        <f>[2]Costs!G26</f>
        <v>800</v>
      </c>
      <c r="Z132" s="689">
        <f t="shared" ref="Z132:CK132" si="40">Y132</f>
        <v>800</v>
      </c>
      <c r="AA132" s="689">
        <f t="shared" si="40"/>
        <v>800</v>
      </c>
      <c r="AB132" s="689">
        <f t="shared" si="40"/>
        <v>800</v>
      </c>
      <c r="AC132" s="689">
        <f t="shared" si="40"/>
        <v>800</v>
      </c>
      <c r="AD132" s="689">
        <f t="shared" si="40"/>
        <v>800</v>
      </c>
      <c r="AE132" s="689">
        <f t="shared" si="40"/>
        <v>800</v>
      </c>
      <c r="AF132" s="689">
        <f t="shared" si="40"/>
        <v>800</v>
      </c>
      <c r="AG132" s="689">
        <f t="shared" si="40"/>
        <v>800</v>
      </c>
      <c r="AH132" s="689">
        <f t="shared" si="40"/>
        <v>800</v>
      </c>
      <c r="AI132" s="689">
        <f t="shared" si="40"/>
        <v>800</v>
      </c>
      <c r="AJ132" s="689">
        <f t="shared" si="40"/>
        <v>800</v>
      </c>
      <c r="AK132" s="689">
        <f t="shared" si="40"/>
        <v>800</v>
      </c>
      <c r="AL132" s="689">
        <f t="shared" si="40"/>
        <v>800</v>
      </c>
      <c r="AM132" s="689">
        <f t="shared" si="40"/>
        <v>800</v>
      </c>
      <c r="AN132" s="689">
        <f t="shared" si="40"/>
        <v>800</v>
      </c>
      <c r="AO132" s="689">
        <f t="shared" si="40"/>
        <v>800</v>
      </c>
      <c r="AP132" s="689">
        <f t="shared" si="40"/>
        <v>800</v>
      </c>
      <c r="AQ132" s="689">
        <f t="shared" si="40"/>
        <v>800</v>
      </c>
      <c r="AR132" s="689">
        <f t="shared" si="40"/>
        <v>800</v>
      </c>
      <c r="AS132" s="689">
        <f t="shared" si="40"/>
        <v>800</v>
      </c>
      <c r="AT132" s="689">
        <f t="shared" si="40"/>
        <v>800</v>
      </c>
      <c r="AU132" s="689">
        <f t="shared" si="40"/>
        <v>800</v>
      </c>
      <c r="AV132" s="689">
        <f t="shared" si="40"/>
        <v>800</v>
      </c>
      <c r="AW132" s="689">
        <f t="shared" si="40"/>
        <v>800</v>
      </c>
      <c r="AX132" s="689">
        <f t="shared" si="40"/>
        <v>800</v>
      </c>
      <c r="AY132" s="689">
        <f t="shared" si="40"/>
        <v>800</v>
      </c>
      <c r="AZ132" s="689">
        <f t="shared" si="40"/>
        <v>800</v>
      </c>
      <c r="BA132" s="689">
        <f t="shared" si="40"/>
        <v>800</v>
      </c>
      <c r="BB132" s="689">
        <f t="shared" si="40"/>
        <v>800</v>
      </c>
      <c r="BC132" s="689">
        <f t="shared" si="40"/>
        <v>800</v>
      </c>
      <c r="BD132" s="689">
        <f t="shared" si="40"/>
        <v>800</v>
      </c>
      <c r="BE132" s="689">
        <f t="shared" si="40"/>
        <v>800</v>
      </c>
      <c r="BF132" s="689">
        <f t="shared" si="40"/>
        <v>800</v>
      </c>
      <c r="BG132" s="689">
        <f t="shared" si="40"/>
        <v>800</v>
      </c>
      <c r="BH132" s="689">
        <f t="shared" si="40"/>
        <v>800</v>
      </c>
      <c r="BI132" s="689">
        <f t="shared" si="40"/>
        <v>800</v>
      </c>
      <c r="BJ132" s="689">
        <f t="shared" si="40"/>
        <v>800</v>
      </c>
      <c r="BK132" s="689">
        <f t="shared" si="40"/>
        <v>800</v>
      </c>
      <c r="BL132" s="689">
        <f t="shared" si="40"/>
        <v>800</v>
      </c>
      <c r="BM132" s="689">
        <f t="shared" si="40"/>
        <v>800</v>
      </c>
      <c r="BN132" s="689">
        <f t="shared" si="40"/>
        <v>800</v>
      </c>
      <c r="BO132" s="689">
        <f t="shared" si="40"/>
        <v>800</v>
      </c>
      <c r="BP132" s="689">
        <f t="shared" si="40"/>
        <v>800</v>
      </c>
      <c r="BQ132" s="689">
        <f t="shared" si="40"/>
        <v>800</v>
      </c>
      <c r="BR132" s="689">
        <f t="shared" si="40"/>
        <v>800</v>
      </c>
      <c r="BS132" s="689">
        <f t="shared" si="40"/>
        <v>800</v>
      </c>
      <c r="BT132" s="689">
        <f t="shared" si="40"/>
        <v>800</v>
      </c>
      <c r="BU132" s="689">
        <f t="shared" si="40"/>
        <v>800</v>
      </c>
      <c r="BV132" s="689">
        <f t="shared" si="40"/>
        <v>800</v>
      </c>
      <c r="BW132" s="689">
        <f t="shared" si="40"/>
        <v>800</v>
      </c>
      <c r="BX132" s="689">
        <f t="shared" si="40"/>
        <v>800</v>
      </c>
      <c r="BY132" s="689">
        <f t="shared" si="40"/>
        <v>800</v>
      </c>
      <c r="BZ132" s="689">
        <f t="shared" si="40"/>
        <v>800</v>
      </c>
      <c r="CA132" s="689">
        <f t="shared" si="40"/>
        <v>800</v>
      </c>
      <c r="CB132" s="689">
        <f t="shared" si="40"/>
        <v>800</v>
      </c>
      <c r="CC132" s="689">
        <f t="shared" si="40"/>
        <v>800</v>
      </c>
      <c r="CD132" s="689">
        <f t="shared" si="40"/>
        <v>800</v>
      </c>
      <c r="CE132" s="689">
        <f t="shared" si="40"/>
        <v>800</v>
      </c>
      <c r="CF132" s="689">
        <f t="shared" si="40"/>
        <v>800</v>
      </c>
      <c r="CG132" s="689">
        <f t="shared" si="40"/>
        <v>800</v>
      </c>
      <c r="CH132" s="689">
        <f t="shared" si="40"/>
        <v>800</v>
      </c>
      <c r="CI132" s="689">
        <f t="shared" si="40"/>
        <v>800</v>
      </c>
      <c r="CJ132" s="689">
        <f t="shared" si="40"/>
        <v>800</v>
      </c>
      <c r="CK132" s="689">
        <f t="shared" si="40"/>
        <v>800</v>
      </c>
      <c r="CL132" s="689">
        <f t="shared" ref="CL132:CY132" si="41">CK132</f>
        <v>800</v>
      </c>
      <c r="CM132" s="689">
        <f t="shared" si="41"/>
        <v>800</v>
      </c>
      <c r="CN132" s="689">
        <f t="shared" si="41"/>
        <v>800</v>
      </c>
      <c r="CO132" s="689">
        <f t="shared" si="41"/>
        <v>800</v>
      </c>
      <c r="CP132" s="689">
        <f t="shared" si="41"/>
        <v>800</v>
      </c>
      <c r="CQ132" s="689">
        <f t="shared" si="41"/>
        <v>800</v>
      </c>
      <c r="CR132" s="689">
        <f t="shared" si="41"/>
        <v>800</v>
      </c>
      <c r="CS132" s="689">
        <f t="shared" si="41"/>
        <v>800</v>
      </c>
      <c r="CT132" s="689">
        <f t="shared" si="41"/>
        <v>800</v>
      </c>
      <c r="CU132" s="689">
        <f t="shared" si="41"/>
        <v>800</v>
      </c>
      <c r="CV132" s="689">
        <f t="shared" si="41"/>
        <v>800</v>
      </c>
      <c r="CW132" s="689">
        <f t="shared" si="41"/>
        <v>800</v>
      </c>
      <c r="CX132" s="689">
        <f t="shared" si="41"/>
        <v>800</v>
      </c>
      <c r="CY132" s="689">
        <f t="shared" si="41"/>
        <v>800</v>
      </c>
      <c r="CZ132" s="953">
        <v>0</v>
      </c>
      <c r="DA132" s="954">
        <v>0</v>
      </c>
      <c r="DB132" s="954">
        <v>0</v>
      </c>
      <c r="DC132" s="954">
        <v>0</v>
      </c>
      <c r="DD132" s="954">
        <v>0</v>
      </c>
      <c r="DE132" s="954">
        <v>0</v>
      </c>
      <c r="DF132" s="954">
        <v>0</v>
      </c>
      <c r="DG132" s="954">
        <v>0</v>
      </c>
      <c r="DH132" s="954">
        <v>0</v>
      </c>
      <c r="DI132" s="954">
        <v>0</v>
      </c>
      <c r="DJ132" s="954">
        <v>0</v>
      </c>
      <c r="DK132" s="954">
        <v>0</v>
      </c>
      <c r="DL132" s="954">
        <v>0</v>
      </c>
      <c r="DM132" s="954">
        <v>0</v>
      </c>
      <c r="DN132" s="954">
        <v>0</v>
      </c>
      <c r="DO132" s="954">
        <v>0</v>
      </c>
      <c r="DP132" s="954">
        <v>0</v>
      </c>
      <c r="DQ132" s="954">
        <v>0</v>
      </c>
      <c r="DR132" s="954">
        <v>0</v>
      </c>
      <c r="DS132" s="954">
        <v>0</v>
      </c>
      <c r="DT132" s="954">
        <v>0</v>
      </c>
      <c r="DU132" s="954">
        <v>0</v>
      </c>
      <c r="DV132" s="954">
        <v>0</v>
      </c>
      <c r="DW132" s="955">
        <v>0</v>
      </c>
      <c r="DX132" s="934"/>
    </row>
    <row r="133" spans="2:128" x14ac:dyDescent="0.2">
      <c r="B133" s="965"/>
      <c r="C133" s="966"/>
      <c r="D133" s="885"/>
      <c r="E133" s="920"/>
      <c r="F133" s="885"/>
      <c r="G133" s="885"/>
      <c r="H133" s="885"/>
      <c r="I133" s="885"/>
      <c r="J133" s="885"/>
      <c r="K133" s="885"/>
      <c r="L133" s="885"/>
      <c r="M133" s="885"/>
      <c r="N133" s="885"/>
      <c r="O133" s="885"/>
      <c r="P133" s="885"/>
      <c r="Q133" s="885"/>
      <c r="R133" s="964"/>
      <c r="S133" s="885"/>
      <c r="T133" s="885"/>
      <c r="U133" s="699" t="s">
        <v>496</v>
      </c>
      <c r="V133" s="697" t="s">
        <v>123</v>
      </c>
      <c r="W133" s="701" t="s">
        <v>493</v>
      </c>
      <c r="X133" s="700">
        <v>0</v>
      </c>
      <c r="Y133" s="700">
        <v>0</v>
      </c>
      <c r="Z133" s="700">
        <v>0</v>
      </c>
      <c r="AA133" s="700">
        <v>0</v>
      </c>
      <c r="AB133" s="700">
        <v>0</v>
      </c>
      <c r="AC133" s="700">
        <v>0</v>
      </c>
      <c r="AD133" s="700">
        <v>0</v>
      </c>
      <c r="AE133" s="700">
        <v>0</v>
      </c>
      <c r="AF133" s="700">
        <v>0</v>
      </c>
      <c r="AG133" s="700">
        <v>0</v>
      </c>
      <c r="AH133" s="700">
        <v>0</v>
      </c>
      <c r="AI133" s="700">
        <v>0</v>
      </c>
      <c r="AJ133" s="700">
        <v>0</v>
      </c>
      <c r="AK133" s="700">
        <v>0</v>
      </c>
      <c r="AL133" s="700">
        <v>0</v>
      </c>
      <c r="AM133" s="700">
        <v>0</v>
      </c>
      <c r="AN133" s="700">
        <v>0</v>
      </c>
      <c r="AO133" s="700">
        <v>0</v>
      </c>
      <c r="AP133" s="700">
        <v>0</v>
      </c>
      <c r="AQ133" s="700">
        <v>0</v>
      </c>
      <c r="AR133" s="700">
        <v>0</v>
      </c>
      <c r="AS133" s="700">
        <v>0</v>
      </c>
      <c r="AT133" s="700">
        <v>0</v>
      </c>
      <c r="AU133" s="700">
        <v>0</v>
      </c>
      <c r="AV133" s="700">
        <v>0</v>
      </c>
      <c r="AW133" s="700">
        <v>0</v>
      </c>
      <c r="AX133" s="700">
        <v>0</v>
      </c>
      <c r="AY133" s="700">
        <v>0</v>
      </c>
      <c r="AZ133" s="700">
        <v>0</v>
      </c>
      <c r="BA133" s="700">
        <v>0</v>
      </c>
      <c r="BB133" s="700">
        <v>0</v>
      </c>
      <c r="BC133" s="700">
        <v>0</v>
      </c>
      <c r="BD133" s="700">
        <v>0</v>
      </c>
      <c r="BE133" s="700">
        <v>0</v>
      </c>
      <c r="BF133" s="700">
        <v>0</v>
      </c>
      <c r="BG133" s="700">
        <v>0</v>
      </c>
      <c r="BH133" s="700">
        <v>0</v>
      </c>
      <c r="BI133" s="700">
        <v>0</v>
      </c>
      <c r="BJ133" s="700">
        <v>0</v>
      </c>
      <c r="BK133" s="700">
        <v>0</v>
      </c>
      <c r="BL133" s="700">
        <v>0</v>
      </c>
      <c r="BM133" s="700">
        <v>0</v>
      </c>
      <c r="BN133" s="700">
        <v>0</v>
      </c>
      <c r="BO133" s="700">
        <v>0</v>
      </c>
      <c r="BP133" s="700">
        <v>0</v>
      </c>
      <c r="BQ133" s="700">
        <v>0</v>
      </c>
      <c r="BR133" s="700">
        <v>0</v>
      </c>
      <c r="BS133" s="700">
        <v>0</v>
      </c>
      <c r="BT133" s="700">
        <v>0</v>
      </c>
      <c r="BU133" s="700">
        <v>0</v>
      </c>
      <c r="BV133" s="700">
        <v>0</v>
      </c>
      <c r="BW133" s="700">
        <v>0</v>
      </c>
      <c r="BX133" s="700">
        <v>0</v>
      </c>
      <c r="BY133" s="700">
        <v>0</v>
      </c>
      <c r="BZ133" s="700">
        <v>0</v>
      </c>
      <c r="CA133" s="700">
        <v>0</v>
      </c>
      <c r="CB133" s="700">
        <v>0</v>
      </c>
      <c r="CC133" s="700">
        <v>0</v>
      </c>
      <c r="CD133" s="700">
        <v>0</v>
      </c>
      <c r="CE133" s="700">
        <v>0</v>
      </c>
      <c r="CF133" s="700">
        <v>0</v>
      </c>
      <c r="CG133" s="700">
        <v>0</v>
      </c>
      <c r="CH133" s="700">
        <v>0</v>
      </c>
      <c r="CI133" s="700">
        <v>0</v>
      </c>
      <c r="CJ133" s="700">
        <v>0</v>
      </c>
      <c r="CK133" s="700">
        <v>0</v>
      </c>
      <c r="CL133" s="700">
        <v>0</v>
      </c>
      <c r="CM133" s="700">
        <v>0</v>
      </c>
      <c r="CN133" s="700">
        <v>0</v>
      </c>
      <c r="CO133" s="700">
        <v>0</v>
      </c>
      <c r="CP133" s="700">
        <v>0</v>
      </c>
      <c r="CQ133" s="700">
        <v>0</v>
      </c>
      <c r="CR133" s="700">
        <v>0</v>
      </c>
      <c r="CS133" s="700">
        <v>0</v>
      </c>
      <c r="CT133" s="700">
        <v>0</v>
      </c>
      <c r="CU133" s="700">
        <v>0</v>
      </c>
      <c r="CV133" s="700">
        <v>0</v>
      </c>
      <c r="CW133" s="700">
        <v>0</v>
      </c>
      <c r="CX133" s="700">
        <v>0</v>
      </c>
      <c r="CY133" s="700">
        <v>0</v>
      </c>
      <c r="CZ133" s="953">
        <v>0</v>
      </c>
      <c r="DA133" s="954">
        <v>0</v>
      </c>
      <c r="DB133" s="954">
        <v>0</v>
      </c>
      <c r="DC133" s="954">
        <v>0</v>
      </c>
      <c r="DD133" s="954">
        <v>0</v>
      </c>
      <c r="DE133" s="954">
        <v>0</v>
      </c>
      <c r="DF133" s="954">
        <v>0</v>
      </c>
      <c r="DG133" s="954">
        <v>0</v>
      </c>
      <c r="DH133" s="954">
        <v>0</v>
      </c>
      <c r="DI133" s="954">
        <v>0</v>
      </c>
      <c r="DJ133" s="954">
        <v>0</v>
      </c>
      <c r="DK133" s="954">
        <v>0</v>
      </c>
      <c r="DL133" s="954">
        <v>0</v>
      </c>
      <c r="DM133" s="954">
        <v>0</v>
      </c>
      <c r="DN133" s="954">
        <v>0</v>
      </c>
      <c r="DO133" s="954">
        <v>0</v>
      </c>
      <c r="DP133" s="954">
        <v>0</v>
      </c>
      <c r="DQ133" s="954">
        <v>0</v>
      </c>
      <c r="DR133" s="954">
        <v>0</v>
      </c>
      <c r="DS133" s="954">
        <v>0</v>
      </c>
      <c r="DT133" s="954">
        <v>0</v>
      </c>
      <c r="DU133" s="954">
        <v>0</v>
      </c>
      <c r="DV133" s="954">
        <v>0</v>
      </c>
      <c r="DW133" s="955">
        <v>0</v>
      </c>
      <c r="DX133" s="934"/>
    </row>
    <row r="134" spans="2:128" x14ac:dyDescent="0.2">
      <c r="B134" s="965"/>
      <c r="C134" s="966"/>
      <c r="D134" s="885"/>
      <c r="E134" s="920"/>
      <c r="F134" s="885"/>
      <c r="G134" s="885"/>
      <c r="H134" s="885"/>
      <c r="I134" s="885"/>
      <c r="J134" s="885"/>
      <c r="K134" s="885"/>
      <c r="L134" s="885"/>
      <c r="M134" s="885"/>
      <c r="N134" s="885"/>
      <c r="O134" s="885"/>
      <c r="P134" s="885"/>
      <c r="Q134" s="885"/>
      <c r="R134" s="964"/>
      <c r="S134" s="885"/>
      <c r="T134" s="885"/>
      <c r="U134" s="702" t="s">
        <v>497</v>
      </c>
      <c r="V134" s="703" t="s">
        <v>123</v>
      </c>
      <c r="W134" s="701" t="s">
        <v>493</v>
      </c>
      <c r="X134" s="700">
        <f>[2]Costs!F35</f>
        <v>-17.076524999999997</v>
      </c>
      <c r="Y134" s="700">
        <f>[2]Costs!G35</f>
        <v>-51.22957499999999</v>
      </c>
      <c r="Z134" s="700">
        <f>[2]Costs!H35</f>
        <v>-85.38262499999999</v>
      </c>
      <c r="AA134" s="700">
        <f>[2]Costs!I35</f>
        <v>-119.535675</v>
      </c>
      <c r="AB134" s="700">
        <f>[2]Costs!J35</f>
        <v>-153.68872499999998</v>
      </c>
      <c r="AC134" s="700">
        <f>[2]Costs!K35</f>
        <v>-170.76525000000001</v>
      </c>
      <c r="AD134" s="700">
        <f t="shared" ref="AD134:CO134" si="42">AC134</f>
        <v>-170.76525000000001</v>
      </c>
      <c r="AE134" s="700">
        <f t="shared" si="42"/>
        <v>-170.76525000000001</v>
      </c>
      <c r="AF134" s="700">
        <f t="shared" si="42"/>
        <v>-170.76525000000001</v>
      </c>
      <c r="AG134" s="700">
        <f t="shared" si="42"/>
        <v>-170.76525000000001</v>
      </c>
      <c r="AH134" s="700">
        <f t="shared" si="42"/>
        <v>-170.76525000000001</v>
      </c>
      <c r="AI134" s="700">
        <f t="shared" si="42"/>
        <v>-170.76525000000001</v>
      </c>
      <c r="AJ134" s="700">
        <f t="shared" si="42"/>
        <v>-170.76525000000001</v>
      </c>
      <c r="AK134" s="700">
        <f t="shared" si="42"/>
        <v>-170.76525000000001</v>
      </c>
      <c r="AL134" s="700">
        <f t="shared" si="42"/>
        <v>-170.76525000000001</v>
      </c>
      <c r="AM134" s="700">
        <f t="shared" si="42"/>
        <v>-170.76525000000001</v>
      </c>
      <c r="AN134" s="700">
        <f t="shared" si="42"/>
        <v>-170.76525000000001</v>
      </c>
      <c r="AO134" s="700">
        <f t="shared" si="42"/>
        <v>-170.76525000000001</v>
      </c>
      <c r="AP134" s="700">
        <f t="shared" si="42"/>
        <v>-170.76525000000001</v>
      </c>
      <c r="AQ134" s="700">
        <f t="shared" si="42"/>
        <v>-170.76525000000001</v>
      </c>
      <c r="AR134" s="700">
        <f t="shared" si="42"/>
        <v>-170.76525000000001</v>
      </c>
      <c r="AS134" s="700">
        <f t="shared" si="42"/>
        <v>-170.76525000000001</v>
      </c>
      <c r="AT134" s="700">
        <f t="shared" si="42"/>
        <v>-170.76525000000001</v>
      </c>
      <c r="AU134" s="700">
        <f t="shared" si="42"/>
        <v>-170.76525000000001</v>
      </c>
      <c r="AV134" s="700">
        <f t="shared" si="42"/>
        <v>-170.76525000000001</v>
      </c>
      <c r="AW134" s="700">
        <f t="shared" si="42"/>
        <v>-170.76525000000001</v>
      </c>
      <c r="AX134" s="700">
        <f t="shared" si="42"/>
        <v>-170.76525000000001</v>
      </c>
      <c r="AY134" s="700">
        <f t="shared" si="42"/>
        <v>-170.76525000000001</v>
      </c>
      <c r="AZ134" s="700">
        <f t="shared" si="42"/>
        <v>-170.76525000000001</v>
      </c>
      <c r="BA134" s="700">
        <f t="shared" si="42"/>
        <v>-170.76525000000001</v>
      </c>
      <c r="BB134" s="700">
        <f t="shared" si="42"/>
        <v>-170.76525000000001</v>
      </c>
      <c r="BC134" s="700">
        <f t="shared" si="42"/>
        <v>-170.76525000000001</v>
      </c>
      <c r="BD134" s="700">
        <f t="shared" si="42"/>
        <v>-170.76525000000001</v>
      </c>
      <c r="BE134" s="700">
        <f t="shared" si="42"/>
        <v>-170.76525000000001</v>
      </c>
      <c r="BF134" s="700">
        <f t="shared" si="42"/>
        <v>-170.76525000000001</v>
      </c>
      <c r="BG134" s="700">
        <f t="shared" si="42"/>
        <v>-170.76525000000001</v>
      </c>
      <c r="BH134" s="700">
        <f t="shared" si="42"/>
        <v>-170.76525000000001</v>
      </c>
      <c r="BI134" s="700">
        <f t="shared" si="42"/>
        <v>-170.76525000000001</v>
      </c>
      <c r="BJ134" s="700">
        <f t="shared" si="42"/>
        <v>-170.76525000000001</v>
      </c>
      <c r="BK134" s="700">
        <f t="shared" si="42"/>
        <v>-170.76525000000001</v>
      </c>
      <c r="BL134" s="700">
        <f t="shared" si="42"/>
        <v>-170.76525000000001</v>
      </c>
      <c r="BM134" s="700">
        <f t="shared" si="42"/>
        <v>-170.76525000000001</v>
      </c>
      <c r="BN134" s="700">
        <f t="shared" si="42"/>
        <v>-170.76525000000001</v>
      </c>
      <c r="BO134" s="700">
        <f t="shared" si="42"/>
        <v>-170.76525000000001</v>
      </c>
      <c r="BP134" s="700">
        <f t="shared" si="42"/>
        <v>-170.76525000000001</v>
      </c>
      <c r="BQ134" s="700">
        <f t="shared" si="42"/>
        <v>-170.76525000000001</v>
      </c>
      <c r="BR134" s="700">
        <f t="shared" si="42"/>
        <v>-170.76525000000001</v>
      </c>
      <c r="BS134" s="700">
        <f t="shared" si="42"/>
        <v>-170.76525000000001</v>
      </c>
      <c r="BT134" s="700">
        <f t="shared" si="42"/>
        <v>-170.76525000000001</v>
      </c>
      <c r="BU134" s="700">
        <f t="shared" si="42"/>
        <v>-170.76525000000001</v>
      </c>
      <c r="BV134" s="700">
        <f t="shared" si="42"/>
        <v>-170.76525000000001</v>
      </c>
      <c r="BW134" s="700">
        <f t="shared" si="42"/>
        <v>-170.76525000000001</v>
      </c>
      <c r="BX134" s="700">
        <f t="shared" si="42"/>
        <v>-170.76525000000001</v>
      </c>
      <c r="BY134" s="700">
        <f t="shared" si="42"/>
        <v>-170.76525000000001</v>
      </c>
      <c r="BZ134" s="700">
        <f t="shared" si="42"/>
        <v>-170.76525000000001</v>
      </c>
      <c r="CA134" s="700">
        <f t="shared" si="42"/>
        <v>-170.76525000000001</v>
      </c>
      <c r="CB134" s="700">
        <f t="shared" si="42"/>
        <v>-170.76525000000001</v>
      </c>
      <c r="CC134" s="700">
        <f t="shared" si="42"/>
        <v>-170.76525000000001</v>
      </c>
      <c r="CD134" s="700">
        <f t="shared" si="42"/>
        <v>-170.76525000000001</v>
      </c>
      <c r="CE134" s="700">
        <f t="shared" si="42"/>
        <v>-170.76525000000001</v>
      </c>
      <c r="CF134" s="700">
        <f t="shared" si="42"/>
        <v>-170.76525000000001</v>
      </c>
      <c r="CG134" s="700">
        <f t="shared" si="42"/>
        <v>-170.76525000000001</v>
      </c>
      <c r="CH134" s="700">
        <f t="shared" si="42"/>
        <v>-170.76525000000001</v>
      </c>
      <c r="CI134" s="700">
        <f t="shared" si="42"/>
        <v>-170.76525000000001</v>
      </c>
      <c r="CJ134" s="700">
        <f t="shared" si="42"/>
        <v>-170.76525000000001</v>
      </c>
      <c r="CK134" s="700">
        <f t="shared" si="42"/>
        <v>-170.76525000000001</v>
      </c>
      <c r="CL134" s="700">
        <f t="shared" si="42"/>
        <v>-170.76525000000001</v>
      </c>
      <c r="CM134" s="700">
        <f t="shared" si="42"/>
        <v>-170.76525000000001</v>
      </c>
      <c r="CN134" s="700">
        <f t="shared" si="42"/>
        <v>-170.76525000000001</v>
      </c>
      <c r="CO134" s="700">
        <f t="shared" si="42"/>
        <v>-170.76525000000001</v>
      </c>
      <c r="CP134" s="700">
        <f t="shared" ref="CP134:CY134" si="43">CO134</f>
        <v>-170.76525000000001</v>
      </c>
      <c r="CQ134" s="700">
        <f t="shared" si="43"/>
        <v>-170.76525000000001</v>
      </c>
      <c r="CR134" s="700">
        <f t="shared" si="43"/>
        <v>-170.76525000000001</v>
      </c>
      <c r="CS134" s="700">
        <f t="shared" si="43"/>
        <v>-170.76525000000001</v>
      </c>
      <c r="CT134" s="700">
        <f t="shared" si="43"/>
        <v>-170.76525000000001</v>
      </c>
      <c r="CU134" s="700">
        <f t="shared" si="43"/>
        <v>-170.76525000000001</v>
      </c>
      <c r="CV134" s="700">
        <f t="shared" si="43"/>
        <v>-170.76525000000001</v>
      </c>
      <c r="CW134" s="700">
        <f t="shared" si="43"/>
        <v>-170.76525000000001</v>
      </c>
      <c r="CX134" s="700">
        <f t="shared" si="43"/>
        <v>-170.76525000000001</v>
      </c>
      <c r="CY134" s="700">
        <f t="shared" si="43"/>
        <v>-170.76525000000001</v>
      </c>
      <c r="CZ134" s="953">
        <v>0</v>
      </c>
      <c r="DA134" s="954">
        <v>0</v>
      </c>
      <c r="DB134" s="954">
        <v>0</v>
      </c>
      <c r="DC134" s="954">
        <v>0</v>
      </c>
      <c r="DD134" s="954">
        <v>0</v>
      </c>
      <c r="DE134" s="954">
        <v>0</v>
      </c>
      <c r="DF134" s="954">
        <v>0</v>
      </c>
      <c r="DG134" s="954">
        <v>0</v>
      </c>
      <c r="DH134" s="954">
        <v>0</v>
      </c>
      <c r="DI134" s="954">
        <v>0</v>
      </c>
      <c r="DJ134" s="954">
        <v>0</v>
      </c>
      <c r="DK134" s="954">
        <v>0</v>
      </c>
      <c r="DL134" s="954">
        <v>0</v>
      </c>
      <c r="DM134" s="954">
        <v>0</v>
      </c>
      <c r="DN134" s="954">
        <v>0</v>
      </c>
      <c r="DO134" s="954">
        <v>0</v>
      </c>
      <c r="DP134" s="954">
        <v>0</v>
      </c>
      <c r="DQ134" s="954">
        <v>0</v>
      </c>
      <c r="DR134" s="954">
        <v>0</v>
      </c>
      <c r="DS134" s="954">
        <v>0</v>
      </c>
      <c r="DT134" s="954">
        <v>0</v>
      </c>
      <c r="DU134" s="954">
        <v>0</v>
      </c>
      <c r="DV134" s="954">
        <v>0</v>
      </c>
      <c r="DW134" s="955">
        <v>0</v>
      </c>
      <c r="DX134" s="934"/>
    </row>
    <row r="135" spans="2:128" x14ac:dyDescent="0.2">
      <c r="B135" s="965"/>
      <c r="C135" s="966"/>
      <c r="D135" s="885"/>
      <c r="E135" s="920"/>
      <c r="F135" s="885"/>
      <c r="G135" s="885"/>
      <c r="H135" s="885"/>
      <c r="I135" s="885"/>
      <c r="J135" s="885"/>
      <c r="K135" s="885"/>
      <c r="L135" s="885"/>
      <c r="M135" s="885"/>
      <c r="N135" s="885"/>
      <c r="O135" s="885"/>
      <c r="P135" s="885"/>
      <c r="Q135" s="885"/>
      <c r="R135" s="964"/>
      <c r="S135" s="885"/>
      <c r="T135" s="885"/>
      <c r="U135" s="699" t="s">
        <v>498</v>
      </c>
      <c r="V135" s="697" t="s">
        <v>123</v>
      </c>
      <c r="W135" s="701" t="s">
        <v>493</v>
      </c>
      <c r="X135" s="689">
        <f>'[2]Social &amp; Env'!L9</f>
        <v>0</v>
      </c>
      <c r="Y135" s="689">
        <f>'[2]Social &amp; Env'!M9</f>
        <v>0</v>
      </c>
      <c r="Z135" s="689">
        <f>'[2]Social &amp; Env'!N9</f>
        <v>0</v>
      </c>
      <c r="AA135" s="689">
        <f>'[2]Social &amp; Env'!O9</f>
        <v>0</v>
      </c>
      <c r="AB135" s="689">
        <f>'[2]Social &amp; Env'!P9</f>
        <v>0</v>
      </c>
      <c r="AC135" s="689">
        <f>'[2]Social &amp; Env'!Q9</f>
        <v>0</v>
      </c>
      <c r="AD135" s="689">
        <f>'[2]Social &amp; Env'!R9</f>
        <v>0</v>
      </c>
      <c r="AE135" s="689">
        <f>'[2]Social &amp; Env'!S9</f>
        <v>0</v>
      </c>
      <c r="AF135" s="689">
        <f>'[2]Social &amp; Env'!T9</f>
        <v>0</v>
      </c>
      <c r="AG135" s="689">
        <f>'[2]Social &amp; Env'!U9</f>
        <v>0</v>
      </c>
      <c r="AH135" s="689">
        <f>'[2]Social &amp; Env'!V9</f>
        <v>0</v>
      </c>
      <c r="AI135" s="689">
        <f>'[2]Social &amp; Env'!W9</f>
        <v>0</v>
      </c>
      <c r="AJ135" s="689">
        <f>'[2]Social &amp; Env'!X9</f>
        <v>0</v>
      </c>
      <c r="AK135" s="689">
        <f>'[2]Social &amp; Env'!Y9</f>
        <v>0</v>
      </c>
      <c r="AL135" s="689">
        <f>'[2]Social &amp; Env'!Z9</f>
        <v>0</v>
      </c>
      <c r="AM135" s="689">
        <f>'[2]Social &amp; Env'!AA9</f>
        <v>0</v>
      </c>
      <c r="AN135" s="689">
        <f>'[2]Social &amp; Env'!AB9</f>
        <v>0</v>
      </c>
      <c r="AO135" s="689">
        <f>'[2]Social &amp; Env'!AC9</f>
        <v>0</v>
      </c>
      <c r="AP135" s="689">
        <f>'[2]Social &amp; Env'!AD9</f>
        <v>0</v>
      </c>
      <c r="AQ135" s="689">
        <f>'[2]Social &amp; Env'!AE9</f>
        <v>0</v>
      </c>
      <c r="AR135" s="689">
        <f>'[2]Social &amp; Env'!AF9</f>
        <v>0</v>
      </c>
      <c r="AS135" s="689">
        <f>'[2]Social &amp; Env'!AG9</f>
        <v>0</v>
      </c>
      <c r="AT135" s="689">
        <f>'[2]Social &amp; Env'!AH9</f>
        <v>0</v>
      </c>
      <c r="AU135" s="689">
        <f>'[2]Social &amp; Env'!AI9</f>
        <v>0</v>
      </c>
      <c r="AV135" s="689">
        <f>'[2]Social &amp; Env'!AJ9</f>
        <v>0</v>
      </c>
      <c r="AW135" s="689">
        <f>'[2]Social &amp; Env'!AK9</f>
        <v>0</v>
      </c>
      <c r="AX135" s="689">
        <f>'[2]Social &amp; Env'!AL9</f>
        <v>0</v>
      </c>
      <c r="AY135" s="689">
        <f>'[2]Social &amp; Env'!AM9</f>
        <v>0</v>
      </c>
      <c r="AZ135" s="689">
        <f>'[2]Social &amp; Env'!AN9</f>
        <v>0</v>
      </c>
      <c r="BA135" s="689">
        <f>'[2]Social &amp; Env'!AO9</f>
        <v>0</v>
      </c>
      <c r="BB135" s="689">
        <f>'[2]Social &amp; Env'!AP9</f>
        <v>0</v>
      </c>
      <c r="BC135" s="689">
        <f>'[2]Social &amp; Env'!AQ9</f>
        <v>0</v>
      </c>
      <c r="BD135" s="689">
        <f>'[2]Social &amp; Env'!AR9</f>
        <v>0</v>
      </c>
      <c r="BE135" s="689">
        <f>'[2]Social &amp; Env'!AS9</f>
        <v>0</v>
      </c>
      <c r="BF135" s="689">
        <f>'[2]Social &amp; Env'!AT9</f>
        <v>0</v>
      </c>
      <c r="BG135" s="689">
        <f>'[2]Social &amp; Env'!AU9</f>
        <v>0</v>
      </c>
      <c r="BH135" s="689">
        <f>'[2]Social &amp; Env'!AV9</f>
        <v>0</v>
      </c>
      <c r="BI135" s="689">
        <f>'[2]Social &amp; Env'!AW9</f>
        <v>0</v>
      </c>
      <c r="BJ135" s="689">
        <f>'[2]Social &amp; Env'!AX9</f>
        <v>0</v>
      </c>
      <c r="BK135" s="689">
        <f>'[2]Social &amp; Env'!AY9</f>
        <v>0</v>
      </c>
      <c r="BL135" s="689">
        <f>'[2]Social &amp; Env'!AZ9</f>
        <v>0</v>
      </c>
      <c r="BM135" s="689">
        <f>'[2]Social &amp; Env'!BA9</f>
        <v>0</v>
      </c>
      <c r="BN135" s="689">
        <f>'[2]Social &amp; Env'!BB9</f>
        <v>0</v>
      </c>
      <c r="BO135" s="689">
        <f>'[2]Social &amp; Env'!BC9</f>
        <v>0</v>
      </c>
      <c r="BP135" s="689">
        <f>'[2]Social &amp; Env'!BD9</f>
        <v>0</v>
      </c>
      <c r="BQ135" s="689">
        <f>'[2]Social &amp; Env'!BE9</f>
        <v>0</v>
      </c>
      <c r="BR135" s="689">
        <f>'[2]Social &amp; Env'!BF9</f>
        <v>0</v>
      </c>
      <c r="BS135" s="689">
        <f>'[2]Social &amp; Env'!BG9</f>
        <v>0</v>
      </c>
      <c r="BT135" s="689">
        <f>'[2]Social &amp; Env'!BH9</f>
        <v>0</v>
      </c>
      <c r="BU135" s="689">
        <f>'[2]Social &amp; Env'!BI9</f>
        <v>0</v>
      </c>
      <c r="BV135" s="689">
        <f>'[2]Social &amp; Env'!BJ9</f>
        <v>0</v>
      </c>
      <c r="BW135" s="689">
        <f>'[2]Social &amp; Env'!BK9</f>
        <v>0</v>
      </c>
      <c r="BX135" s="689">
        <f>'[2]Social &amp; Env'!BL9</f>
        <v>0</v>
      </c>
      <c r="BY135" s="689">
        <f>'[2]Social &amp; Env'!BM9</f>
        <v>0</v>
      </c>
      <c r="BZ135" s="689">
        <f>'[2]Social &amp; Env'!BN9</f>
        <v>0</v>
      </c>
      <c r="CA135" s="689">
        <f>'[2]Social &amp; Env'!BO9</f>
        <v>0</v>
      </c>
      <c r="CB135" s="689">
        <f>'[2]Social &amp; Env'!BP9</f>
        <v>0</v>
      </c>
      <c r="CC135" s="689">
        <f>'[2]Social &amp; Env'!BQ9</f>
        <v>0</v>
      </c>
      <c r="CD135" s="689">
        <f>'[2]Social &amp; Env'!BR9</f>
        <v>0</v>
      </c>
      <c r="CE135" s="689">
        <f>'[2]Social &amp; Env'!BS9</f>
        <v>0</v>
      </c>
      <c r="CF135" s="689">
        <f>'[2]Social &amp; Env'!BT9</f>
        <v>0</v>
      </c>
      <c r="CG135" s="689">
        <f>'[2]Social &amp; Env'!BU9</f>
        <v>0</v>
      </c>
      <c r="CH135" s="689">
        <f>'[2]Social &amp; Env'!BV9</f>
        <v>0</v>
      </c>
      <c r="CI135" s="689">
        <f>'[2]Social &amp; Env'!BW9</f>
        <v>0</v>
      </c>
      <c r="CJ135" s="689">
        <f>'[2]Social &amp; Env'!BX9</f>
        <v>0</v>
      </c>
      <c r="CK135" s="689">
        <f>'[2]Social &amp; Env'!BY9</f>
        <v>0</v>
      </c>
      <c r="CL135" s="689">
        <f>'[2]Social &amp; Env'!BZ9</f>
        <v>0</v>
      </c>
      <c r="CM135" s="689">
        <f>'[2]Social &amp; Env'!CA9</f>
        <v>0</v>
      </c>
      <c r="CN135" s="689">
        <f>'[2]Social &amp; Env'!CB9</f>
        <v>0</v>
      </c>
      <c r="CO135" s="689">
        <f>'[2]Social &amp; Env'!CC9</f>
        <v>0</v>
      </c>
      <c r="CP135" s="689">
        <f>'[2]Social &amp; Env'!CD9</f>
        <v>0</v>
      </c>
      <c r="CQ135" s="689">
        <f>'[2]Social &amp; Env'!CE9</f>
        <v>0</v>
      </c>
      <c r="CR135" s="689">
        <f>'[2]Social &amp; Env'!CF9</f>
        <v>0</v>
      </c>
      <c r="CS135" s="689">
        <f>'[2]Social &amp; Env'!CG9</f>
        <v>0</v>
      </c>
      <c r="CT135" s="689">
        <f>'[2]Social &amp; Env'!CH9</f>
        <v>0</v>
      </c>
      <c r="CU135" s="689">
        <f>'[2]Social &amp; Env'!CI9</f>
        <v>0</v>
      </c>
      <c r="CV135" s="689">
        <f>'[2]Social &amp; Env'!CJ9</f>
        <v>0</v>
      </c>
      <c r="CW135" s="689">
        <f>'[2]Social &amp; Env'!CK9</f>
        <v>0</v>
      </c>
      <c r="CX135" s="689">
        <f>'[2]Social &amp; Env'!CL9</f>
        <v>0</v>
      </c>
      <c r="CY135" s="689">
        <f>'[2]Social &amp; Env'!CM9</f>
        <v>0</v>
      </c>
      <c r="CZ135" s="953">
        <v>0</v>
      </c>
      <c r="DA135" s="954">
        <v>0</v>
      </c>
      <c r="DB135" s="954">
        <v>0</v>
      </c>
      <c r="DC135" s="954">
        <v>0</v>
      </c>
      <c r="DD135" s="954">
        <v>0</v>
      </c>
      <c r="DE135" s="954">
        <v>0</v>
      </c>
      <c r="DF135" s="954">
        <v>0</v>
      </c>
      <c r="DG135" s="954">
        <v>0</v>
      </c>
      <c r="DH135" s="954">
        <v>0</v>
      </c>
      <c r="DI135" s="954">
        <v>0</v>
      </c>
      <c r="DJ135" s="954">
        <v>0</v>
      </c>
      <c r="DK135" s="954">
        <v>0</v>
      </c>
      <c r="DL135" s="954">
        <v>0</v>
      </c>
      <c r="DM135" s="954">
        <v>0</v>
      </c>
      <c r="DN135" s="954">
        <v>0</v>
      </c>
      <c r="DO135" s="954">
        <v>0</v>
      </c>
      <c r="DP135" s="954">
        <v>0</v>
      </c>
      <c r="DQ135" s="954">
        <v>0</v>
      </c>
      <c r="DR135" s="954">
        <v>0</v>
      </c>
      <c r="DS135" s="954">
        <v>0</v>
      </c>
      <c r="DT135" s="954">
        <v>0</v>
      </c>
      <c r="DU135" s="954">
        <v>0</v>
      </c>
      <c r="DV135" s="954">
        <v>0</v>
      </c>
      <c r="DW135" s="955">
        <v>0</v>
      </c>
      <c r="DX135" s="934"/>
    </row>
    <row r="136" spans="2:128" x14ac:dyDescent="0.2">
      <c r="B136" s="967"/>
      <c r="C136" s="966"/>
      <c r="D136" s="885"/>
      <c r="E136" s="920"/>
      <c r="F136" s="885"/>
      <c r="G136" s="885"/>
      <c r="H136" s="885"/>
      <c r="I136" s="885"/>
      <c r="J136" s="885"/>
      <c r="K136" s="885"/>
      <c r="L136" s="885"/>
      <c r="M136" s="885"/>
      <c r="N136" s="885"/>
      <c r="O136" s="885"/>
      <c r="P136" s="885"/>
      <c r="Q136" s="885"/>
      <c r="R136" s="964"/>
      <c r="S136" s="885"/>
      <c r="T136" s="885"/>
      <c r="U136" s="699" t="s">
        <v>499</v>
      </c>
      <c r="V136" s="697" t="s">
        <v>123</v>
      </c>
      <c r="W136" s="701" t="s">
        <v>493</v>
      </c>
      <c r="X136" s="689">
        <f>'[2]Social &amp; Env'!L10</f>
        <v>173.21250000000001</v>
      </c>
      <c r="Y136" s="689">
        <f>'[2]Social &amp; Env'!M10</f>
        <v>173.21250000000001</v>
      </c>
      <c r="Z136" s="689">
        <f>'[2]Social &amp; Env'!N10</f>
        <v>173.21250000000001</v>
      </c>
      <c r="AA136" s="689">
        <f>'[2]Social &amp; Env'!O10</f>
        <v>173.21250000000001</v>
      </c>
      <c r="AB136" s="689">
        <f>'[2]Social &amp; Env'!P10</f>
        <v>173.21250000000001</v>
      </c>
      <c r="AC136" s="689">
        <f>'[2]Social &amp; Env'!Q10</f>
        <v>173.21250000000001</v>
      </c>
      <c r="AD136" s="689">
        <f>'[2]Social &amp; Env'!R10</f>
        <v>173.21250000000001</v>
      </c>
      <c r="AE136" s="689">
        <f>'[2]Social &amp; Env'!S10</f>
        <v>173.21250000000001</v>
      </c>
      <c r="AF136" s="689">
        <f>'[2]Social &amp; Env'!T10</f>
        <v>173.21250000000001</v>
      </c>
      <c r="AG136" s="689">
        <f>'[2]Social &amp; Env'!U10</f>
        <v>173.21250000000001</v>
      </c>
      <c r="AH136" s="689">
        <f>'[2]Social &amp; Env'!V10</f>
        <v>173.21250000000001</v>
      </c>
      <c r="AI136" s="689">
        <f>'[2]Social &amp; Env'!W10</f>
        <v>173.21250000000001</v>
      </c>
      <c r="AJ136" s="689">
        <f>'[2]Social &amp; Env'!X10</f>
        <v>173.21250000000001</v>
      </c>
      <c r="AK136" s="689">
        <f>'[2]Social &amp; Env'!Y10</f>
        <v>173.21250000000001</v>
      </c>
      <c r="AL136" s="689">
        <f>'[2]Social &amp; Env'!Z10</f>
        <v>173.21250000000001</v>
      </c>
      <c r="AM136" s="689">
        <f>'[2]Social &amp; Env'!AA10</f>
        <v>173.21250000000001</v>
      </c>
      <c r="AN136" s="689">
        <f>'[2]Social &amp; Env'!AB10</f>
        <v>173.21250000000001</v>
      </c>
      <c r="AO136" s="689">
        <f>'[2]Social &amp; Env'!AC10</f>
        <v>173.21250000000001</v>
      </c>
      <c r="AP136" s="689">
        <f>'[2]Social &amp; Env'!AD10</f>
        <v>173.21250000000001</v>
      </c>
      <c r="AQ136" s="689">
        <f>'[2]Social &amp; Env'!AE10</f>
        <v>173.21250000000001</v>
      </c>
      <c r="AR136" s="689">
        <f>'[2]Social &amp; Env'!AF10</f>
        <v>173.21250000000001</v>
      </c>
      <c r="AS136" s="689">
        <f>'[2]Social &amp; Env'!AG10</f>
        <v>173.21250000000001</v>
      </c>
      <c r="AT136" s="689">
        <f>'[2]Social &amp; Env'!AH10</f>
        <v>173.21250000000001</v>
      </c>
      <c r="AU136" s="689">
        <f>'[2]Social &amp; Env'!AI10</f>
        <v>173.21250000000001</v>
      </c>
      <c r="AV136" s="689">
        <f>'[2]Social &amp; Env'!AJ10</f>
        <v>173.21250000000001</v>
      </c>
      <c r="AW136" s="689">
        <f>'[2]Social &amp; Env'!AK10</f>
        <v>173.21250000000001</v>
      </c>
      <c r="AX136" s="689">
        <f>'[2]Social &amp; Env'!AL10</f>
        <v>173.21250000000001</v>
      </c>
      <c r="AY136" s="689">
        <f>'[2]Social &amp; Env'!AM10</f>
        <v>173.21250000000001</v>
      </c>
      <c r="AZ136" s="689">
        <f>'[2]Social &amp; Env'!AN10</f>
        <v>173.21250000000001</v>
      </c>
      <c r="BA136" s="689">
        <f>'[2]Social &amp; Env'!AO10</f>
        <v>173.21250000000001</v>
      </c>
      <c r="BB136" s="689">
        <f>'[2]Social &amp; Env'!AP10</f>
        <v>173.21250000000001</v>
      </c>
      <c r="BC136" s="689">
        <f>'[2]Social &amp; Env'!AQ10</f>
        <v>173.21250000000001</v>
      </c>
      <c r="BD136" s="689">
        <f>'[2]Social &amp; Env'!AR10</f>
        <v>173.21250000000001</v>
      </c>
      <c r="BE136" s="689">
        <f>'[2]Social &amp; Env'!AS10</f>
        <v>173.21250000000001</v>
      </c>
      <c r="BF136" s="689">
        <f>'[2]Social &amp; Env'!AT10</f>
        <v>173.21250000000001</v>
      </c>
      <c r="BG136" s="689">
        <f>'[2]Social &amp; Env'!AU10</f>
        <v>173.21250000000001</v>
      </c>
      <c r="BH136" s="689">
        <f>'[2]Social &amp; Env'!AV10</f>
        <v>173.21250000000001</v>
      </c>
      <c r="BI136" s="689">
        <f>'[2]Social &amp; Env'!AW10</f>
        <v>173.21250000000001</v>
      </c>
      <c r="BJ136" s="689">
        <f>'[2]Social &amp; Env'!AX10</f>
        <v>173.21250000000001</v>
      </c>
      <c r="BK136" s="689">
        <f>'[2]Social &amp; Env'!AY10</f>
        <v>173.21250000000001</v>
      </c>
      <c r="BL136" s="689">
        <f>'[2]Social &amp; Env'!AZ10</f>
        <v>173.21250000000001</v>
      </c>
      <c r="BM136" s="689">
        <f>'[2]Social &amp; Env'!BA10</f>
        <v>173.21250000000001</v>
      </c>
      <c r="BN136" s="689">
        <f>'[2]Social &amp; Env'!BB10</f>
        <v>173.21250000000001</v>
      </c>
      <c r="BO136" s="689">
        <f>'[2]Social &amp; Env'!BC10</f>
        <v>173.21250000000001</v>
      </c>
      <c r="BP136" s="689">
        <f>'[2]Social &amp; Env'!BD10</f>
        <v>173.21250000000001</v>
      </c>
      <c r="BQ136" s="689">
        <f>'[2]Social &amp; Env'!BE10</f>
        <v>173.21250000000001</v>
      </c>
      <c r="BR136" s="689">
        <f>'[2]Social &amp; Env'!BF10</f>
        <v>173.21250000000001</v>
      </c>
      <c r="BS136" s="689">
        <f>'[2]Social &amp; Env'!BG10</f>
        <v>173.21250000000001</v>
      </c>
      <c r="BT136" s="689">
        <f>'[2]Social &amp; Env'!BH10</f>
        <v>173.21250000000001</v>
      </c>
      <c r="BU136" s="689">
        <f>'[2]Social &amp; Env'!BI10</f>
        <v>173.21250000000001</v>
      </c>
      <c r="BV136" s="689">
        <f>'[2]Social &amp; Env'!BJ10</f>
        <v>173.21250000000001</v>
      </c>
      <c r="BW136" s="689">
        <f>'[2]Social &amp; Env'!BK10</f>
        <v>173.21250000000001</v>
      </c>
      <c r="BX136" s="689">
        <f>'[2]Social &amp; Env'!BL10</f>
        <v>173.21250000000001</v>
      </c>
      <c r="BY136" s="689">
        <f>'[2]Social &amp; Env'!BM10</f>
        <v>173.21250000000001</v>
      </c>
      <c r="BZ136" s="689">
        <f>'[2]Social &amp; Env'!BN10</f>
        <v>173.21250000000001</v>
      </c>
      <c r="CA136" s="689">
        <f>'[2]Social &amp; Env'!BO10</f>
        <v>173.21250000000001</v>
      </c>
      <c r="CB136" s="689">
        <f>'[2]Social &amp; Env'!BP10</f>
        <v>173.21250000000001</v>
      </c>
      <c r="CC136" s="689">
        <f>'[2]Social &amp; Env'!BQ10</f>
        <v>173.21250000000001</v>
      </c>
      <c r="CD136" s="689">
        <f>'[2]Social &amp; Env'!BR10</f>
        <v>173.21250000000001</v>
      </c>
      <c r="CE136" s="689">
        <f>'[2]Social &amp; Env'!BS10</f>
        <v>173.21250000000001</v>
      </c>
      <c r="CF136" s="689">
        <f>'[2]Social &amp; Env'!BT10</f>
        <v>173.21250000000001</v>
      </c>
      <c r="CG136" s="689">
        <f>'[2]Social &amp; Env'!BU10</f>
        <v>173.21250000000001</v>
      </c>
      <c r="CH136" s="689">
        <f>'[2]Social &amp; Env'!BV10</f>
        <v>173.21250000000001</v>
      </c>
      <c r="CI136" s="689">
        <f>'[2]Social &amp; Env'!BW10</f>
        <v>173.21250000000001</v>
      </c>
      <c r="CJ136" s="689">
        <f>'[2]Social &amp; Env'!BX10</f>
        <v>173.21250000000001</v>
      </c>
      <c r="CK136" s="689">
        <f>'[2]Social &amp; Env'!BY10</f>
        <v>173.21250000000001</v>
      </c>
      <c r="CL136" s="689">
        <f>'[2]Social &amp; Env'!BZ10</f>
        <v>173.21250000000001</v>
      </c>
      <c r="CM136" s="689">
        <f>'[2]Social &amp; Env'!CA10</f>
        <v>173.21250000000001</v>
      </c>
      <c r="CN136" s="689">
        <f>'[2]Social &amp; Env'!CB10</f>
        <v>173.21250000000001</v>
      </c>
      <c r="CO136" s="689">
        <f>'[2]Social &amp; Env'!CC10</f>
        <v>173.21250000000001</v>
      </c>
      <c r="CP136" s="689">
        <f>'[2]Social &amp; Env'!CD10</f>
        <v>173.21250000000001</v>
      </c>
      <c r="CQ136" s="689">
        <f>'[2]Social &amp; Env'!CE10</f>
        <v>173.21250000000001</v>
      </c>
      <c r="CR136" s="689">
        <f>'[2]Social &amp; Env'!CF10</f>
        <v>173.21250000000001</v>
      </c>
      <c r="CS136" s="689">
        <f>'[2]Social &amp; Env'!CG10</f>
        <v>173.21250000000001</v>
      </c>
      <c r="CT136" s="689">
        <f>'[2]Social &amp; Env'!CH10</f>
        <v>173.21250000000001</v>
      </c>
      <c r="CU136" s="689">
        <f>'[2]Social &amp; Env'!CI10</f>
        <v>173.21250000000001</v>
      </c>
      <c r="CV136" s="689">
        <f>'[2]Social &amp; Env'!CJ10</f>
        <v>173.21250000000001</v>
      </c>
      <c r="CW136" s="689">
        <f>'[2]Social &amp; Env'!CK10</f>
        <v>173.21250000000001</v>
      </c>
      <c r="CX136" s="689">
        <f>'[2]Social &amp; Env'!CL10</f>
        <v>173.21250000000001</v>
      </c>
      <c r="CY136" s="689">
        <f>'[2]Social &amp; Env'!CM10</f>
        <v>173.21250000000001</v>
      </c>
      <c r="CZ136" s="953">
        <v>0</v>
      </c>
      <c r="DA136" s="954">
        <v>0</v>
      </c>
      <c r="DB136" s="954">
        <v>0</v>
      </c>
      <c r="DC136" s="954">
        <v>0</v>
      </c>
      <c r="DD136" s="954">
        <v>0</v>
      </c>
      <c r="DE136" s="954">
        <v>0</v>
      </c>
      <c r="DF136" s="954">
        <v>0</v>
      </c>
      <c r="DG136" s="954">
        <v>0</v>
      </c>
      <c r="DH136" s="954">
        <v>0</v>
      </c>
      <c r="DI136" s="954">
        <v>0</v>
      </c>
      <c r="DJ136" s="954">
        <v>0</v>
      </c>
      <c r="DK136" s="954">
        <v>0</v>
      </c>
      <c r="DL136" s="954">
        <v>0</v>
      </c>
      <c r="DM136" s="954">
        <v>0</v>
      </c>
      <c r="DN136" s="954">
        <v>0</v>
      </c>
      <c r="DO136" s="954">
        <v>0</v>
      </c>
      <c r="DP136" s="954">
        <v>0</v>
      </c>
      <c r="DQ136" s="954">
        <v>0</v>
      </c>
      <c r="DR136" s="954">
        <v>0</v>
      </c>
      <c r="DS136" s="954">
        <v>0</v>
      </c>
      <c r="DT136" s="954">
        <v>0</v>
      </c>
      <c r="DU136" s="954">
        <v>0</v>
      </c>
      <c r="DV136" s="954">
        <v>0</v>
      </c>
      <c r="DW136" s="955">
        <v>0</v>
      </c>
      <c r="DX136" s="934"/>
    </row>
    <row r="137" spans="2:128" x14ac:dyDescent="0.2">
      <c r="B137" s="967"/>
      <c r="C137" s="966"/>
      <c r="D137" s="885"/>
      <c r="E137" s="920"/>
      <c r="F137" s="885"/>
      <c r="G137" s="885"/>
      <c r="H137" s="885"/>
      <c r="I137" s="885"/>
      <c r="J137" s="885"/>
      <c r="K137" s="885"/>
      <c r="L137" s="885"/>
      <c r="M137" s="885"/>
      <c r="N137" s="885"/>
      <c r="O137" s="885"/>
      <c r="P137" s="885"/>
      <c r="Q137" s="885"/>
      <c r="R137" s="964"/>
      <c r="S137" s="885"/>
      <c r="T137" s="885"/>
      <c r="U137" s="699" t="s">
        <v>500</v>
      </c>
      <c r="V137" s="697" t="s">
        <v>123</v>
      </c>
      <c r="W137" s="701" t="s">
        <v>493</v>
      </c>
      <c r="X137" s="700">
        <f>[2]carbon!J9</f>
        <v>17.186153422587072</v>
      </c>
      <c r="Y137" s="700">
        <f>[2]carbon!K9</f>
        <v>17.472589312963517</v>
      </c>
      <c r="Z137" s="700">
        <f>[2]carbon!L9</f>
        <v>17.75902520333997</v>
      </c>
      <c r="AA137" s="700">
        <f>[2]carbon!M9</f>
        <v>18.045461093716426</v>
      </c>
      <c r="AB137" s="700">
        <f>[2]carbon!N9</f>
        <v>18.331896984092872</v>
      </c>
      <c r="AC137" s="700">
        <f>[2]carbon!O9</f>
        <v>18.618332874469328</v>
      </c>
      <c r="AD137" s="700">
        <f>[2]carbon!P9</f>
        <v>18.904768764845777</v>
      </c>
      <c r="AE137" s="700">
        <f>[2]carbon!Q9</f>
        <v>19.191204655222226</v>
      </c>
      <c r="AF137" s="700">
        <f>[2]carbon!R9</f>
        <v>19.477640545598678</v>
      </c>
      <c r="AG137" s="700">
        <f>[2]carbon!S9</f>
        <v>19.764076435975131</v>
      </c>
      <c r="AH137" s="700">
        <f>[2]carbon!T9</f>
        <v>20.050512326351576</v>
      </c>
      <c r="AI137" s="700">
        <f>[2]carbon!U9</f>
        <v>21.912345613798511</v>
      </c>
      <c r="AJ137" s="700">
        <f>[2]carbon!V9</f>
        <v>23.774178901245445</v>
      </c>
      <c r="AK137" s="700">
        <f>[2]carbon!W9</f>
        <v>25.636012188692376</v>
      </c>
      <c r="AL137" s="700">
        <f>[2]carbon!X9</f>
        <v>27.497845476139307</v>
      </c>
      <c r="AM137" s="700">
        <f>[2]carbon!Y9</f>
        <v>29.359678763586249</v>
      </c>
      <c r="AN137" s="700">
        <f>[2]carbon!Z9</f>
        <v>31.221512051033177</v>
      </c>
      <c r="AO137" s="700">
        <f>[2]carbon!AA9</f>
        <v>33.083345338480108</v>
      </c>
      <c r="AP137" s="700">
        <f>[2]carbon!AB9</f>
        <v>34.945178625927035</v>
      </c>
      <c r="AQ137" s="700">
        <f>[2]carbon!AC9</f>
        <v>36.807011913373969</v>
      </c>
      <c r="AR137" s="700">
        <f>[2]carbon!AD9</f>
        <v>38.668845200820897</v>
      </c>
      <c r="AS137" s="700">
        <f>[2]carbon!AE9</f>
        <v>40.530678488267839</v>
      </c>
      <c r="AT137" s="700">
        <f>[2]carbon!AF9</f>
        <v>42.392511775714773</v>
      </c>
      <c r="AU137" s="700">
        <f>[2]carbon!AG9</f>
        <v>44.254345063161701</v>
      </c>
      <c r="AV137" s="700">
        <f>[2]carbon!AH9</f>
        <v>46.116178350608635</v>
      </c>
      <c r="AW137" s="700">
        <f>[2]carbon!AI9</f>
        <v>47.978011638055563</v>
      </c>
      <c r="AX137" s="700">
        <f>[2]carbon!AJ9</f>
        <v>49.839844925502504</v>
      </c>
      <c r="AY137" s="700">
        <f>[2]carbon!AK9</f>
        <v>51.701678212949439</v>
      </c>
      <c r="AZ137" s="700">
        <f>[2]carbon!AL9</f>
        <v>53.563511500396366</v>
      </c>
      <c r="BA137" s="700">
        <f>[2]carbon!AM9</f>
        <v>55.425344787843301</v>
      </c>
      <c r="BB137" s="700">
        <f>[2]carbon!AN9</f>
        <v>57.287178075290242</v>
      </c>
      <c r="BC137" s="700">
        <f>[2]carbon!AO9</f>
        <v>59.313080485145314</v>
      </c>
      <c r="BD137" s="700">
        <f>[2]carbon!AP9</f>
        <v>61.275674969528659</v>
      </c>
      <c r="BE137" s="700">
        <f>[2]carbon!AQ9</f>
        <v>63.247816201529943</v>
      </c>
      <c r="BF137" s="700">
        <f>[2]carbon!AR9</f>
        <v>65.220646198087252</v>
      </c>
      <c r="BG137" s="700">
        <f>[2]carbon!AS9</f>
        <v>67.130591988123754</v>
      </c>
      <c r="BH137" s="700">
        <f>[2]carbon!AT9</f>
        <v>69.051872015978006</v>
      </c>
      <c r="BI137" s="700">
        <f>[2]carbon!AU9</f>
        <v>70.903217515862167</v>
      </c>
      <c r="BJ137" s="700">
        <f>[2]carbon!AV9</f>
        <v>72.710531659460599</v>
      </c>
      <c r="BK137" s="700">
        <f>[2]carbon!AW9</f>
        <v>74.487519520555352</v>
      </c>
      <c r="BL137" s="700">
        <f>[2]carbon!AX9</f>
        <v>76.21982523057973</v>
      </c>
      <c r="BM137" s="700">
        <f>[2]carbon!AY9</f>
        <v>77.594738907756678</v>
      </c>
      <c r="BN137" s="700">
        <f>[2]carbon!AZ9</f>
        <v>78.961349622294662</v>
      </c>
      <c r="BO137" s="700">
        <f>[2]carbon!BA9</f>
        <v>80.189520013504833</v>
      </c>
      <c r="BP137" s="700">
        <f>[2]carbon!BB9</f>
        <v>81.351814758497497</v>
      </c>
      <c r="BQ137" s="700">
        <f>[2]carbon!BC9</f>
        <v>82.374054396676698</v>
      </c>
      <c r="BR137" s="700">
        <f>[2]carbon!BD9</f>
        <v>83.382215318390962</v>
      </c>
      <c r="BS137" s="700">
        <f>[2]carbon!BE9</f>
        <v>84.223935987346266</v>
      </c>
      <c r="BT137" s="700">
        <f>[2]carbon!BF9</f>
        <v>84.993676191526191</v>
      </c>
      <c r="BU137" s="700">
        <f>[2]carbon!BG9</f>
        <v>85.64659340319308</v>
      </c>
      <c r="BV137" s="700">
        <f>[2]carbon!BH9</f>
        <v>86.209702070635672</v>
      </c>
      <c r="BW137" s="700">
        <f>[2]carbon!BI9</f>
        <v>86.769027645129768</v>
      </c>
      <c r="BX137" s="700">
        <f>[2]carbon!BJ9</f>
        <v>87.232588108566475</v>
      </c>
      <c r="BY137" s="700">
        <f>[2]carbon!BK9</f>
        <v>87.626244351328609</v>
      </c>
      <c r="BZ137" s="700">
        <f>[2]carbon!BL9</f>
        <v>87.862271885501968</v>
      </c>
      <c r="CA137" s="700">
        <f>[2]carbon!BM9</f>
        <v>88.110133142576757</v>
      </c>
      <c r="CB137" s="700">
        <f>[2]carbon!BN9</f>
        <v>88.131331047423046</v>
      </c>
      <c r="CC137" s="700">
        <f>[2]carbon!BO9</f>
        <v>88.163033413018027</v>
      </c>
      <c r="CD137" s="700">
        <f>[2]carbon!BP9</f>
        <v>88.053230969381076</v>
      </c>
      <c r="CE137" s="700">
        <f>[2]carbon!BQ9</f>
        <v>87.890674423143494</v>
      </c>
      <c r="CF137" s="700">
        <f>[2]carbon!BR9</f>
        <v>87.569449097535028</v>
      </c>
      <c r="CG137" s="700">
        <f>[2]carbon!BS9</f>
        <v>87.525143678440926</v>
      </c>
      <c r="CH137" s="700">
        <f>[2]carbon!BT9</f>
        <v>87.327094254881331</v>
      </c>
      <c r="CI137" s="700">
        <f>[2]carbon!BU9</f>
        <v>87.062700335801139</v>
      </c>
      <c r="CJ137" s="700">
        <f>[2]carbon!BV9</f>
        <v>86.743183073800793</v>
      </c>
      <c r="CK137" s="700">
        <f>[2]carbon!BW9</f>
        <v>86.462112847214854</v>
      </c>
      <c r="CL137" s="700">
        <f>[2]carbon!BX9</f>
        <v>86.013064677236429</v>
      </c>
      <c r="CM137" s="700">
        <f>[2]carbon!BY9</f>
        <v>85.495862723274698</v>
      </c>
      <c r="CN137" s="700">
        <f>[2]carbon!BZ9</f>
        <v>84.965186738166864</v>
      </c>
      <c r="CO137" s="700">
        <f>[2]carbon!CA9</f>
        <v>84.353604815345108</v>
      </c>
      <c r="CP137" s="700">
        <f>[2]carbon!CB9</f>
        <v>83.736178518214601</v>
      </c>
      <c r="CQ137" s="700">
        <f>[2]carbon!CC9</f>
        <v>83.214401000364418</v>
      </c>
      <c r="CR137" s="700">
        <f>[2]carbon!CD9</f>
        <v>82.678336517199682</v>
      </c>
      <c r="CS137" s="700">
        <f>[2]carbon!CE9</f>
        <v>82.008320287023849</v>
      </c>
      <c r="CT137" s="700">
        <f>[2]carbon!CF9</f>
        <v>81.321893822079801</v>
      </c>
      <c r="CU137" s="700">
        <f>[2]carbon!CG9</f>
        <v>80.606895442970355</v>
      </c>
      <c r="CV137" s="700">
        <f>[2]carbon!CH9</f>
        <v>79.873105407703306</v>
      </c>
      <c r="CW137" s="700">
        <f>[2]carbon!CI9</f>
        <v>79.170301040985734</v>
      </c>
      <c r="CX137" s="700">
        <f>[2]carbon!CJ9</f>
        <v>78.340228117597164</v>
      </c>
      <c r="CY137" s="700">
        <f>[2]carbon!CK9</f>
        <v>77.587966921694061</v>
      </c>
      <c r="CZ137" s="953">
        <v>0</v>
      </c>
      <c r="DA137" s="954">
        <v>0</v>
      </c>
      <c r="DB137" s="954">
        <v>0</v>
      </c>
      <c r="DC137" s="954">
        <v>0</v>
      </c>
      <c r="DD137" s="954">
        <v>0</v>
      </c>
      <c r="DE137" s="954">
        <v>0</v>
      </c>
      <c r="DF137" s="954">
        <v>0</v>
      </c>
      <c r="DG137" s="954">
        <v>0</v>
      </c>
      <c r="DH137" s="954">
        <v>0</v>
      </c>
      <c r="DI137" s="954">
        <v>0</v>
      </c>
      <c r="DJ137" s="954">
        <v>0</v>
      </c>
      <c r="DK137" s="954">
        <v>0</v>
      </c>
      <c r="DL137" s="954">
        <v>0</v>
      </c>
      <c r="DM137" s="954">
        <v>0</v>
      </c>
      <c r="DN137" s="954">
        <v>0</v>
      </c>
      <c r="DO137" s="954">
        <v>0</v>
      </c>
      <c r="DP137" s="954">
        <v>0</v>
      </c>
      <c r="DQ137" s="954">
        <v>0</v>
      </c>
      <c r="DR137" s="954">
        <v>0</v>
      </c>
      <c r="DS137" s="954">
        <v>0</v>
      </c>
      <c r="DT137" s="954">
        <v>0</v>
      </c>
      <c r="DU137" s="954">
        <v>0</v>
      </c>
      <c r="DV137" s="954">
        <v>0</v>
      </c>
      <c r="DW137" s="955">
        <v>0</v>
      </c>
      <c r="DX137" s="934"/>
    </row>
    <row r="138" spans="2:128" x14ac:dyDescent="0.2">
      <c r="B138" s="967"/>
      <c r="C138" s="966"/>
      <c r="D138" s="885"/>
      <c r="E138" s="920"/>
      <c r="F138" s="885"/>
      <c r="G138" s="885"/>
      <c r="H138" s="885"/>
      <c r="I138" s="885"/>
      <c r="J138" s="885"/>
      <c r="K138" s="885"/>
      <c r="L138" s="885"/>
      <c r="M138" s="885"/>
      <c r="N138" s="885"/>
      <c r="O138" s="885"/>
      <c r="P138" s="885"/>
      <c r="Q138" s="885"/>
      <c r="R138" s="964"/>
      <c r="S138" s="885"/>
      <c r="T138" s="885"/>
      <c r="U138" s="699" t="s">
        <v>501</v>
      </c>
      <c r="V138" s="697" t="s">
        <v>123</v>
      </c>
      <c r="W138" s="701" t="s">
        <v>493</v>
      </c>
      <c r="X138" s="700">
        <v>0</v>
      </c>
      <c r="Y138" s="700">
        <v>0</v>
      </c>
      <c r="Z138" s="700">
        <v>0</v>
      </c>
      <c r="AA138" s="700">
        <v>0</v>
      </c>
      <c r="AB138" s="700">
        <v>0</v>
      </c>
      <c r="AC138" s="700">
        <v>0</v>
      </c>
      <c r="AD138" s="700">
        <v>0</v>
      </c>
      <c r="AE138" s="700">
        <v>0</v>
      </c>
      <c r="AF138" s="700">
        <v>0</v>
      </c>
      <c r="AG138" s="700">
        <v>0</v>
      </c>
      <c r="AH138" s="700">
        <v>0</v>
      </c>
      <c r="AI138" s="700">
        <v>0</v>
      </c>
      <c r="AJ138" s="700">
        <v>0</v>
      </c>
      <c r="AK138" s="700">
        <v>0</v>
      </c>
      <c r="AL138" s="700">
        <v>0</v>
      </c>
      <c r="AM138" s="700">
        <v>0</v>
      </c>
      <c r="AN138" s="700">
        <v>0</v>
      </c>
      <c r="AO138" s="700">
        <v>0</v>
      </c>
      <c r="AP138" s="700">
        <v>0</v>
      </c>
      <c r="AQ138" s="700">
        <v>0</v>
      </c>
      <c r="AR138" s="700">
        <v>0</v>
      </c>
      <c r="AS138" s="700">
        <v>0</v>
      </c>
      <c r="AT138" s="700">
        <v>0</v>
      </c>
      <c r="AU138" s="700">
        <v>0</v>
      </c>
      <c r="AV138" s="700">
        <v>0</v>
      </c>
      <c r="AW138" s="700">
        <v>0</v>
      </c>
      <c r="AX138" s="700">
        <v>0</v>
      </c>
      <c r="AY138" s="700">
        <v>0</v>
      </c>
      <c r="AZ138" s="700">
        <v>0</v>
      </c>
      <c r="BA138" s="700">
        <v>0</v>
      </c>
      <c r="BB138" s="700">
        <v>0</v>
      </c>
      <c r="BC138" s="700">
        <v>0</v>
      </c>
      <c r="BD138" s="700">
        <v>0</v>
      </c>
      <c r="BE138" s="700">
        <v>0</v>
      </c>
      <c r="BF138" s="700">
        <v>0</v>
      </c>
      <c r="BG138" s="700">
        <v>0</v>
      </c>
      <c r="BH138" s="700">
        <v>0</v>
      </c>
      <c r="BI138" s="700">
        <v>0</v>
      </c>
      <c r="BJ138" s="700">
        <v>0</v>
      </c>
      <c r="BK138" s="700">
        <v>0</v>
      </c>
      <c r="BL138" s="700">
        <v>0</v>
      </c>
      <c r="BM138" s="700">
        <v>0</v>
      </c>
      <c r="BN138" s="700">
        <v>0</v>
      </c>
      <c r="BO138" s="700">
        <v>0</v>
      </c>
      <c r="BP138" s="700">
        <v>0</v>
      </c>
      <c r="BQ138" s="700">
        <v>0</v>
      </c>
      <c r="BR138" s="700">
        <v>0</v>
      </c>
      <c r="BS138" s="700">
        <v>0</v>
      </c>
      <c r="BT138" s="700">
        <v>0</v>
      </c>
      <c r="BU138" s="700">
        <v>0</v>
      </c>
      <c r="BV138" s="700">
        <v>0</v>
      </c>
      <c r="BW138" s="700">
        <v>0</v>
      </c>
      <c r="BX138" s="700">
        <v>0</v>
      </c>
      <c r="BY138" s="700">
        <v>0</v>
      </c>
      <c r="BZ138" s="700">
        <v>0</v>
      </c>
      <c r="CA138" s="700">
        <v>0</v>
      </c>
      <c r="CB138" s="700">
        <v>0</v>
      </c>
      <c r="CC138" s="700">
        <v>0</v>
      </c>
      <c r="CD138" s="700">
        <v>0</v>
      </c>
      <c r="CE138" s="700">
        <v>0</v>
      </c>
      <c r="CF138" s="700">
        <v>0</v>
      </c>
      <c r="CG138" s="700">
        <v>0</v>
      </c>
      <c r="CH138" s="700">
        <v>0</v>
      </c>
      <c r="CI138" s="700">
        <v>0</v>
      </c>
      <c r="CJ138" s="700">
        <v>0</v>
      </c>
      <c r="CK138" s="700">
        <v>0</v>
      </c>
      <c r="CL138" s="700">
        <v>0</v>
      </c>
      <c r="CM138" s="700">
        <v>0</v>
      </c>
      <c r="CN138" s="700">
        <v>0</v>
      </c>
      <c r="CO138" s="700">
        <v>0</v>
      </c>
      <c r="CP138" s="700">
        <v>0</v>
      </c>
      <c r="CQ138" s="700">
        <v>0</v>
      </c>
      <c r="CR138" s="700">
        <v>0</v>
      </c>
      <c r="CS138" s="700">
        <v>0</v>
      </c>
      <c r="CT138" s="700">
        <v>0</v>
      </c>
      <c r="CU138" s="700">
        <v>0</v>
      </c>
      <c r="CV138" s="700">
        <v>0</v>
      </c>
      <c r="CW138" s="700">
        <v>0</v>
      </c>
      <c r="CX138" s="700">
        <v>0</v>
      </c>
      <c r="CY138" s="700">
        <v>0</v>
      </c>
      <c r="CZ138" s="953">
        <v>0</v>
      </c>
      <c r="DA138" s="954">
        <v>0</v>
      </c>
      <c r="DB138" s="954">
        <v>0</v>
      </c>
      <c r="DC138" s="954">
        <v>0</v>
      </c>
      <c r="DD138" s="954">
        <v>0</v>
      </c>
      <c r="DE138" s="954">
        <v>0</v>
      </c>
      <c r="DF138" s="954">
        <v>0</v>
      </c>
      <c r="DG138" s="954">
        <v>0</v>
      </c>
      <c r="DH138" s="954">
        <v>0</v>
      </c>
      <c r="DI138" s="954">
        <v>0</v>
      </c>
      <c r="DJ138" s="954">
        <v>0</v>
      </c>
      <c r="DK138" s="954">
        <v>0</v>
      </c>
      <c r="DL138" s="954">
        <v>0</v>
      </c>
      <c r="DM138" s="954">
        <v>0</v>
      </c>
      <c r="DN138" s="954">
        <v>0</v>
      </c>
      <c r="DO138" s="954">
        <v>0</v>
      </c>
      <c r="DP138" s="954">
        <v>0</v>
      </c>
      <c r="DQ138" s="954">
        <v>0</v>
      </c>
      <c r="DR138" s="954">
        <v>0</v>
      </c>
      <c r="DS138" s="954">
        <v>0</v>
      </c>
      <c r="DT138" s="954">
        <v>0</v>
      </c>
      <c r="DU138" s="954">
        <v>0</v>
      </c>
      <c r="DV138" s="954">
        <v>0</v>
      </c>
      <c r="DW138" s="955">
        <v>0</v>
      </c>
      <c r="DX138" s="934"/>
    </row>
    <row r="139" spans="2:128" x14ac:dyDescent="0.2">
      <c r="B139" s="967"/>
      <c r="C139" s="966"/>
      <c r="D139" s="885"/>
      <c r="E139" s="920"/>
      <c r="F139" s="885"/>
      <c r="G139" s="885"/>
      <c r="H139" s="885"/>
      <c r="I139" s="885"/>
      <c r="J139" s="885"/>
      <c r="K139" s="885"/>
      <c r="L139" s="885"/>
      <c r="M139" s="885"/>
      <c r="N139" s="885"/>
      <c r="O139" s="885"/>
      <c r="P139" s="885"/>
      <c r="Q139" s="885"/>
      <c r="R139" s="964"/>
      <c r="S139" s="885"/>
      <c r="T139" s="885"/>
      <c r="U139" s="704" t="s">
        <v>502</v>
      </c>
      <c r="V139" s="697" t="s">
        <v>123</v>
      </c>
      <c r="W139" s="701" t="s">
        <v>493</v>
      </c>
      <c r="X139" s="705">
        <v>-580.80940945186808</v>
      </c>
      <c r="Y139" s="705">
        <v>-1161.6188189037362</v>
      </c>
      <c r="Z139" s="705">
        <v>-1742.4282283556042</v>
      </c>
      <c r="AA139" s="705">
        <v>-2135.0553891450668</v>
      </c>
      <c r="AB139" s="705">
        <v>-2367.3791529258142</v>
      </c>
      <c r="AC139" s="705">
        <v>-2367.3791529258142</v>
      </c>
      <c r="AD139" s="705">
        <v>-2367.3791529258142</v>
      </c>
      <c r="AE139" s="705">
        <v>-2367.3791529258142</v>
      </c>
      <c r="AF139" s="705">
        <v>-2367.3791529258142</v>
      </c>
      <c r="AG139" s="705">
        <v>-2367.3791529258142</v>
      </c>
      <c r="AH139" s="705">
        <v>-2367.3791529258142</v>
      </c>
      <c r="AI139" s="705">
        <v>-2367.3791529258142</v>
      </c>
      <c r="AJ139" s="705">
        <v>-2367.3791529258142</v>
      </c>
      <c r="AK139" s="705">
        <v>-2367.3791529258142</v>
      </c>
      <c r="AL139" s="705">
        <v>-2367.3791529258142</v>
      </c>
      <c r="AM139" s="705">
        <v>-2367.3791529258142</v>
      </c>
      <c r="AN139" s="705">
        <v>-2367.3791529258142</v>
      </c>
      <c r="AO139" s="705">
        <v>-2367.3791529258142</v>
      </c>
      <c r="AP139" s="705">
        <v>-2367.3791529258142</v>
      </c>
      <c r="AQ139" s="705">
        <v>-2367.3791529258142</v>
      </c>
      <c r="AR139" s="705">
        <v>-1786.5697434739461</v>
      </c>
      <c r="AS139" s="705">
        <v>-1205.760334022078</v>
      </c>
      <c r="AT139" s="705">
        <v>-624.95092457020985</v>
      </c>
      <c r="AU139" s="705">
        <v>-232.32376378074707</v>
      </c>
      <c r="AV139" s="705">
        <v>0</v>
      </c>
      <c r="AW139" s="705">
        <v>0</v>
      </c>
      <c r="AX139" s="705">
        <v>0</v>
      </c>
      <c r="AY139" s="705">
        <v>0</v>
      </c>
      <c r="AZ139" s="705">
        <v>0</v>
      </c>
      <c r="BA139" s="705">
        <v>0</v>
      </c>
      <c r="BB139" s="705">
        <v>0</v>
      </c>
      <c r="BC139" s="705">
        <v>0</v>
      </c>
      <c r="BD139" s="705">
        <v>0</v>
      </c>
      <c r="BE139" s="705">
        <v>0</v>
      </c>
      <c r="BF139" s="705">
        <v>0</v>
      </c>
      <c r="BG139" s="705">
        <v>0</v>
      </c>
      <c r="BH139" s="705">
        <v>0</v>
      </c>
      <c r="BI139" s="705">
        <v>0</v>
      </c>
      <c r="BJ139" s="705">
        <v>0</v>
      </c>
      <c r="BK139" s="705">
        <v>0</v>
      </c>
      <c r="BL139" s="705">
        <v>0</v>
      </c>
      <c r="BM139" s="705">
        <v>0</v>
      </c>
      <c r="BN139" s="705">
        <v>0</v>
      </c>
      <c r="BO139" s="705">
        <v>0</v>
      </c>
      <c r="BP139" s="705">
        <v>0</v>
      </c>
      <c r="BQ139" s="705">
        <v>0</v>
      </c>
      <c r="BR139" s="705">
        <v>0</v>
      </c>
      <c r="BS139" s="705">
        <v>0</v>
      </c>
      <c r="BT139" s="705">
        <v>0</v>
      </c>
      <c r="BU139" s="705">
        <v>0</v>
      </c>
      <c r="BV139" s="705">
        <v>0</v>
      </c>
      <c r="BW139" s="705">
        <v>0</v>
      </c>
      <c r="BX139" s="705">
        <v>0</v>
      </c>
      <c r="BY139" s="705">
        <v>0</v>
      </c>
      <c r="BZ139" s="705">
        <v>0</v>
      </c>
      <c r="CA139" s="705">
        <v>0</v>
      </c>
      <c r="CB139" s="705">
        <v>0</v>
      </c>
      <c r="CC139" s="705">
        <v>0</v>
      </c>
      <c r="CD139" s="705">
        <v>0</v>
      </c>
      <c r="CE139" s="705">
        <v>0</v>
      </c>
      <c r="CF139" s="705">
        <v>0</v>
      </c>
      <c r="CG139" s="705">
        <v>0</v>
      </c>
      <c r="CH139" s="705">
        <v>0</v>
      </c>
      <c r="CI139" s="705">
        <v>0</v>
      </c>
      <c r="CJ139" s="705">
        <v>0</v>
      </c>
      <c r="CK139" s="705">
        <v>0</v>
      </c>
      <c r="CL139" s="705">
        <v>0</v>
      </c>
      <c r="CM139" s="705">
        <v>0</v>
      </c>
      <c r="CN139" s="705">
        <v>0</v>
      </c>
      <c r="CO139" s="705">
        <v>0</v>
      </c>
      <c r="CP139" s="705">
        <v>0</v>
      </c>
      <c r="CQ139" s="705">
        <v>0</v>
      </c>
      <c r="CR139" s="705">
        <v>0</v>
      </c>
      <c r="CS139" s="705">
        <v>0</v>
      </c>
      <c r="CT139" s="705">
        <v>0</v>
      </c>
      <c r="CU139" s="705">
        <v>0</v>
      </c>
      <c r="CV139" s="705">
        <v>0</v>
      </c>
      <c r="CW139" s="705">
        <v>0</v>
      </c>
      <c r="CX139" s="705">
        <v>0</v>
      </c>
      <c r="CY139" s="705">
        <v>0</v>
      </c>
      <c r="CZ139" s="953">
        <v>0</v>
      </c>
      <c r="DA139" s="954">
        <v>0</v>
      </c>
      <c r="DB139" s="954">
        <v>0</v>
      </c>
      <c r="DC139" s="954">
        <v>0</v>
      </c>
      <c r="DD139" s="954">
        <v>0</v>
      </c>
      <c r="DE139" s="954">
        <v>0</v>
      </c>
      <c r="DF139" s="954">
        <v>0</v>
      </c>
      <c r="DG139" s="954">
        <v>0</v>
      </c>
      <c r="DH139" s="954">
        <v>0</v>
      </c>
      <c r="DI139" s="954">
        <v>0</v>
      </c>
      <c r="DJ139" s="954">
        <v>0</v>
      </c>
      <c r="DK139" s="954">
        <v>0</v>
      </c>
      <c r="DL139" s="954">
        <v>0</v>
      </c>
      <c r="DM139" s="954">
        <v>0</v>
      </c>
      <c r="DN139" s="954">
        <v>0</v>
      </c>
      <c r="DO139" s="954">
        <v>0</v>
      </c>
      <c r="DP139" s="954">
        <v>0</v>
      </c>
      <c r="DQ139" s="954">
        <v>0</v>
      </c>
      <c r="DR139" s="954">
        <v>0</v>
      </c>
      <c r="DS139" s="954">
        <v>0</v>
      </c>
      <c r="DT139" s="954">
        <v>0</v>
      </c>
      <c r="DU139" s="954">
        <v>0</v>
      </c>
      <c r="DV139" s="954">
        <v>0</v>
      </c>
      <c r="DW139" s="955">
        <v>0</v>
      </c>
      <c r="DX139" s="934"/>
    </row>
    <row r="140" spans="2:128" ht="13.5" thickBot="1" x14ac:dyDescent="0.25">
      <c r="B140" s="968"/>
      <c r="C140" s="760"/>
      <c r="D140" s="761"/>
      <c r="E140" s="778"/>
      <c r="F140" s="761"/>
      <c r="G140" s="761"/>
      <c r="H140" s="761"/>
      <c r="I140" s="761"/>
      <c r="J140" s="761"/>
      <c r="K140" s="761"/>
      <c r="L140" s="761"/>
      <c r="M140" s="761"/>
      <c r="N140" s="761"/>
      <c r="O140" s="761"/>
      <c r="P140" s="761"/>
      <c r="Q140" s="761"/>
      <c r="R140" s="762"/>
      <c r="S140" s="761"/>
      <c r="T140" s="761"/>
      <c r="U140" s="779" t="s">
        <v>126</v>
      </c>
      <c r="V140" s="780" t="s">
        <v>503</v>
      </c>
      <c r="W140" s="969" t="s">
        <v>493</v>
      </c>
      <c r="X140" s="970">
        <f>SUM(X129:X139)</f>
        <v>2196.0847189707192</v>
      </c>
      <c r="Y140" s="970">
        <f t="shared" ref="Y140:CJ140" si="44">SUM(Y129:Y139)</f>
        <v>531.95269540922732</v>
      </c>
      <c r="Z140" s="970">
        <f t="shared" si="44"/>
        <v>-59.179328152264361</v>
      </c>
      <c r="AA140" s="970">
        <f t="shared" si="44"/>
        <v>-433.76110305135035</v>
      </c>
      <c r="AB140" s="970">
        <f t="shared" si="44"/>
        <v>-648.03948094172119</v>
      </c>
      <c r="AC140" s="970">
        <f t="shared" si="44"/>
        <v>-939.91757005134468</v>
      </c>
      <c r="AD140" s="970">
        <f t="shared" si="44"/>
        <v>-887.71913416096822</v>
      </c>
      <c r="AE140" s="970">
        <f t="shared" si="44"/>
        <v>-835.52069827059199</v>
      </c>
      <c r="AF140" s="970">
        <f t="shared" si="44"/>
        <v>-783.32226238021553</v>
      </c>
      <c r="AG140" s="970">
        <f t="shared" si="44"/>
        <v>-731.12382648983908</v>
      </c>
      <c r="AH140" s="970">
        <f t="shared" si="44"/>
        <v>1121.0746094005376</v>
      </c>
      <c r="AI140" s="970">
        <f t="shared" si="44"/>
        <v>-625.15155731201548</v>
      </c>
      <c r="AJ140" s="970">
        <f t="shared" si="44"/>
        <v>-571.37772402456858</v>
      </c>
      <c r="AK140" s="970">
        <f t="shared" si="44"/>
        <v>-517.60389073712167</v>
      </c>
      <c r="AL140" s="970">
        <f t="shared" si="44"/>
        <v>-463.83005744967477</v>
      </c>
      <c r="AM140" s="970">
        <f t="shared" si="44"/>
        <v>-410.05622416222764</v>
      </c>
      <c r="AN140" s="970">
        <f t="shared" si="44"/>
        <v>-356.28239087478073</v>
      </c>
      <c r="AO140" s="970">
        <f t="shared" si="44"/>
        <v>-302.5085575873336</v>
      </c>
      <c r="AP140" s="970">
        <f t="shared" si="44"/>
        <v>-248.73472429988669</v>
      </c>
      <c r="AQ140" s="970">
        <f t="shared" si="44"/>
        <v>-194.96089101243979</v>
      </c>
      <c r="AR140" s="970">
        <f t="shared" si="44"/>
        <v>2239.6223517268754</v>
      </c>
      <c r="AS140" s="970">
        <f t="shared" si="44"/>
        <v>1074.2055944661902</v>
      </c>
      <c r="AT140" s="970">
        <f t="shared" si="44"/>
        <v>1708.7888372055058</v>
      </c>
      <c r="AU140" s="970">
        <f t="shared" si="44"/>
        <v>2155.1898312824151</v>
      </c>
      <c r="AV140" s="970">
        <f t="shared" si="44"/>
        <v>2441.2874283506089</v>
      </c>
      <c r="AW140" s="970">
        <f t="shared" si="44"/>
        <v>2495.0612616380563</v>
      </c>
      <c r="AX140" s="970">
        <f t="shared" si="44"/>
        <v>2548.8350949255032</v>
      </c>
      <c r="AY140" s="970">
        <f t="shared" si="44"/>
        <v>2602.6089282129501</v>
      </c>
      <c r="AZ140" s="970">
        <f t="shared" si="44"/>
        <v>2656.382761500397</v>
      </c>
      <c r="BA140" s="970">
        <f t="shared" si="44"/>
        <v>2710.1565947878439</v>
      </c>
      <c r="BB140" s="970">
        <f t="shared" si="44"/>
        <v>4563.9304280752904</v>
      </c>
      <c r="BC140" s="970">
        <f t="shared" si="44"/>
        <v>2817.8683304851461</v>
      </c>
      <c r="BD140" s="970">
        <f t="shared" si="44"/>
        <v>2871.7429249695292</v>
      </c>
      <c r="BE140" s="970">
        <f t="shared" si="44"/>
        <v>2925.6270662015309</v>
      </c>
      <c r="BF140" s="970">
        <f t="shared" si="44"/>
        <v>2979.5118961980884</v>
      </c>
      <c r="BG140" s="970">
        <f t="shared" si="44"/>
        <v>3033.3338419881247</v>
      </c>
      <c r="BH140" s="970">
        <f t="shared" si="44"/>
        <v>3087.1671220159787</v>
      </c>
      <c r="BI140" s="970">
        <f t="shared" si="44"/>
        <v>3140.9304675158633</v>
      </c>
      <c r="BJ140" s="970">
        <f t="shared" si="44"/>
        <v>3194.649781659462</v>
      </c>
      <c r="BK140" s="970">
        <f t="shared" si="44"/>
        <v>3248.3387695205565</v>
      </c>
      <c r="BL140" s="970">
        <f t="shared" si="44"/>
        <v>5101.9830752305797</v>
      </c>
      <c r="BM140" s="970">
        <f t="shared" si="44"/>
        <v>3355.2699889077576</v>
      </c>
      <c r="BN140" s="970">
        <f t="shared" si="44"/>
        <v>3408.5485996222951</v>
      </c>
      <c r="BO140" s="970">
        <f t="shared" si="44"/>
        <v>3461.6887700135053</v>
      </c>
      <c r="BP140" s="970">
        <f t="shared" si="44"/>
        <v>3514.7630647584974</v>
      </c>
      <c r="BQ140" s="970">
        <f t="shared" si="44"/>
        <v>3567.6973043966768</v>
      </c>
      <c r="BR140" s="970">
        <f t="shared" si="44"/>
        <v>3620.6174653183907</v>
      </c>
      <c r="BS140" s="970">
        <f t="shared" si="44"/>
        <v>3673.3711859873456</v>
      </c>
      <c r="BT140" s="970">
        <f t="shared" si="44"/>
        <v>3726.0529261915253</v>
      </c>
      <c r="BU140" s="970">
        <f t="shared" si="44"/>
        <v>3778.6178434031922</v>
      </c>
      <c r="BV140" s="970">
        <f t="shared" si="44"/>
        <v>5631.0929520706341</v>
      </c>
      <c r="BW140" s="970">
        <f t="shared" si="44"/>
        <v>3883.5642776451286</v>
      </c>
      <c r="BX140" s="970">
        <f t="shared" si="44"/>
        <v>3935.9398381085653</v>
      </c>
      <c r="BY140" s="970">
        <f t="shared" si="44"/>
        <v>3988.2454943513271</v>
      </c>
      <c r="BZ140" s="970">
        <f t="shared" si="44"/>
        <v>4040.3935218855004</v>
      </c>
      <c r="CA140" s="970">
        <f t="shared" si="44"/>
        <v>4092.5533831425746</v>
      </c>
      <c r="CB140" s="970">
        <f t="shared" si="44"/>
        <v>4144.4865810474212</v>
      </c>
      <c r="CC140" s="970">
        <f t="shared" si="44"/>
        <v>4196.4302834130158</v>
      </c>
      <c r="CD140" s="970">
        <f t="shared" si="44"/>
        <v>4248.2324809693782</v>
      </c>
      <c r="CE140" s="970">
        <f t="shared" si="44"/>
        <v>4299.9819244231403</v>
      </c>
      <c r="CF140" s="970">
        <f t="shared" si="44"/>
        <v>6151.5726990975309</v>
      </c>
      <c r="CG140" s="970">
        <f t="shared" si="44"/>
        <v>4403.4403936784374</v>
      </c>
      <c r="CH140" s="970">
        <f t="shared" si="44"/>
        <v>4455.1543442548773</v>
      </c>
      <c r="CI140" s="970">
        <f t="shared" si="44"/>
        <v>4506.8019503357964</v>
      </c>
      <c r="CJ140" s="970">
        <f t="shared" si="44"/>
        <v>4558.3944330737959</v>
      </c>
      <c r="CK140" s="970">
        <f t="shared" ref="CK140:DW140" si="45">SUM(CK129:CK139)</f>
        <v>4610.0253628472101</v>
      </c>
      <c r="CL140" s="970">
        <f t="shared" si="45"/>
        <v>4661.4883146772318</v>
      </c>
      <c r="CM140" s="970">
        <f t="shared" si="45"/>
        <v>4712.8831127232688</v>
      </c>
      <c r="CN140" s="970">
        <f t="shared" si="45"/>
        <v>4764.2644367381617</v>
      </c>
      <c r="CO140" s="970">
        <f t="shared" si="45"/>
        <v>4815.5648548153404</v>
      </c>
      <c r="CP140" s="970">
        <f t="shared" si="45"/>
        <v>6666.8594285182089</v>
      </c>
      <c r="CQ140" s="970">
        <f t="shared" si="45"/>
        <v>4918.2496510003575</v>
      </c>
      <c r="CR140" s="970">
        <f t="shared" si="45"/>
        <v>4969.6255865171934</v>
      </c>
      <c r="CS140" s="970">
        <f t="shared" si="45"/>
        <v>5020.8675702870178</v>
      </c>
      <c r="CT140" s="970">
        <f t="shared" si="45"/>
        <v>5072.0931438220732</v>
      </c>
      <c r="CU140" s="970">
        <f t="shared" si="45"/>
        <v>5123.290145442963</v>
      </c>
      <c r="CV140" s="970">
        <f t="shared" si="45"/>
        <v>5174.4683554076964</v>
      </c>
      <c r="CW140" s="970">
        <f t="shared" si="45"/>
        <v>5225.6775510409789</v>
      </c>
      <c r="CX140" s="970">
        <f t="shared" si="45"/>
        <v>5276.7594781175894</v>
      </c>
      <c r="CY140" s="971">
        <f t="shared" si="45"/>
        <v>5327.9192169216867</v>
      </c>
      <c r="CZ140" s="972">
        <f t="shared" si="45"/>
        <v>0</v>
      </c>
      <c r="DA140" s="973">
        <f t="shared" si="45"/>
        <v>0</v>
      </c>
      <c r="DB140" s="973">
        <f t="shared" si="45"/>
        <v>0</v>
      </c>
      <c r="DC140" s="973">
        <f t="shared" si="45"/>
        <v>0</v>
      </c>
      <c r="DD140" s="973">
        <f t="shared" si="45"/>
        <v>0</v>
      </c>
      <c r="DE140" s="973">
        <f t="shared" si="45"/>
        <v>0</v>
      </c>
      <c r="DF140" s="973">
        <f t="shared" si="45"/>
        <v>0</v>
      </c>
      <c r="DG140" s="973">
        <f t="shared" si="45"/>
        <v>0</v>
      </c>
      <c r="DH140" s="973">
        <f t="shared" si="45"/>
        <v>0</v>
      </c>
      <c r="DI140" s="973">
        <f t="shared" si="45"/>
        <v>0</v>
      </c>
      <c r="DJ140" s="973">
        <f t="shared" si="45"/>
        <v>0</v>
      </c>
      <c r="DK140" s="973">
        <f t="shared" si="45"/>
        <v>0</v>
      </c>
      <c r="DL140" s="973">
        <f t="shared" si="45"/>
        <v>0</v>
      </c>
      <c r="DM140" s="973">
        <f t="shared" si="45"/>
        <v>0</v>
      </c>
      <c r="DN140" s="973">
        <f t="shared" si="45"/>
        <v>0</v>
      </c>
      <c r="DO140" s="973">
        <f t="shared" si="45"/>
        <v>0</v>
      </c>
      <c r="DP140" s="973">
        <f t="shared" si="45"/>
        <v>0</v>
      </c>
      <c r="DQ140" s="973">
        <f t="shared" si="45"/>
        <v>0</v>
      </c>
      <c r="DR140" s="973">
        <f t="shared" si="45"/>
        <v>0</v>
      </c>
      <c r="DS140" s="973">
        <f t="shared" si="45"/>
        <v>0</v>
      </c>
      <c r="DT140" s="973">
        <f t="shared" si="45"/>
        <v>0</v>
      </c>
      <c r="DU140" s="973">
        <f t="shared" si="45"/>
        <v>0</v>
      </c>
      <c r="DV140" s="973">
        <f t="shared" si="45"/>
        <v>0</v>
      </c>
      <c r="DW140" s="974">
        <f t="shared" si="45"/>
        <v>0</v>
      </c>
      <c r="DX140" s="934"/>
    </row>
    <row r="141" spans="2:128" ht="43.15" customHeight="1" x14ac:dyDescent="0.2">
      <c r="B141" s="942" t="s">
        <v>770</v>
      </c>
      <c r="C141" s="693" t="s">
        <v>778</v>
      </c>
      <c r="D141" s="944" t="s">
        <v>779</v>
      </c>
      <c r="E141" s="978" t="s">
        <v>519</v>
      </c>
      <c r="F141" s="945" t="s">
        <v>696</v>
      </c>
      <c r="G141" s="946" t="s">
        <v>51</v>
      </c>
      <c r="H141" s="947" t="s">
        <v>490</v>
      </c>
      <c r="I141" s="948">
        <f>MAX(X141:AV141)</f>
        <v>2</v>
      </c>
      <c r="J141" s="949">
        <f>SUMPRODUCT($X$2:$CY$2,$X141:$CY141)*365</f>
        <v>19415.455666598718</v>
      </c>
      <c r="K141" s="949">
        <f>SUMPRODUCT($X$2:$CY$2,$X142:$CY142)+SUMPRODUCT($X$2:$CY$2,$X143:$CY143)+SUMPRODUCT($X$2:$CY$2,$X144:$CY144)</f>
        <v>7385.1360222234898</v>
      </c>
      <c r="L141" s="949">
        <f>SUMPRODUCT($X$2:$CY$2,$X145:$CY145) +SUMPRODUCT($X$2:$CY$2,$X146:$CY146)</f>
        <v>8094.5214750156501</v>
      </c>
      <c r="M141" s="949">
        <f>SUMPRODUCT($X$2:$CY$2,$X147:$CY147)</f>
        <v>-1784.7842051505027</v>
      </c>
      <c r="N141" s="949">
        <f>SUMPRODUCT($X$2:$CY$2,$X150:$CY150) +SUMPRODUCT($X$2:$CY$2,$X151:$CY151)</f>
        <v>257.12960845461691</v>
      </c>
      <c r="O141" s="949">
        <f>SUMPRODUCT($X$2:$CY$2,$X148:$CY148) +SUMPRODUCT($X$2:$CY$2,$X149:$CY149) +SUMPRODUCT($X$2:$CY$2,$X152:$CY152)</f>
        <v>-8365.943339168176</v>
      </c>
      <c r="P141" s="949">
        <f>SUM(K141:O141)</f>
        <v>5586.0595613750775</v>
      </c>
      <c r="Q141" s="949">
        <f>(SUM(K141:M141)*100000)/(J141*1000)</f>
        <v>70.535935531240412</v>
      </c>
      <c r="R141" s="950">
        <f>(P141*100000)/(J141*1000)</f>
        <v>28.77119990021675</v>
      </c>
      <c r="S141" s="951">
        <v>4</v>
      </c>
      <c r="T141" s="952">
        <v>5</v>
      </c>
      <c r="U141" s="696" t="s">
        <v>491</v>
      </c>
      <c r="V141" s="697" t="s">
        <v>123</v>
      </c>
      <c r="W141" s="698" t="s">
        <v>75</v>
      </c>
      <c r="X141" s="688">
        <v>0.4</v>
      </c>
      <c r="Y141" s="688">
        <v>0.8</v>
      </c>
      <c r="Z141" s="688">
        <v>1.2</v>
      </c>
      <c r="AA141" s="688">
        <v>1.6</v>
      </c>
      <c r="AB141" s="688">
        <v>2</v>
      </c>
      <c r="AC141" s="688">
        <v>2</v>
      </c>
      <c r="AD141" s="688">
        <v>2</v>
      </c>
      <c r="AE141" s="688">
        <v>2</v>
      </c>
      <c r="AF141" s="688">
        <v>2</v>
      </c>
      <c r="AG141" s="688">
        <v>2</v>
      </c>
      <c r="AH141" s="688">
        <v>2</v>
      </c>
      <c r="AI141" s="688">
        <v>2</v>
      </c>
      <c r="AJ141" s="688">
        <v>2</v>
      </c>
      <c r="AK141" s="688">
        <v>2</v>
      </c>
      <c r="AL141" s="688">
        <v>2</v>
      </c>
      <c r="AM141" s="688">
        <v>2</v>
      </c>
      <c r="AN141" s="688">
        <v>2</v>
      </c>
      <c r="AO141" s="688">
        <v>2</v>
      </c>
      <c r="AP141" s="688">
        <v>2</v>
      </c>
      <c r="AQ141" s="688">
        <v>2</v>
      </c>
      <c r="AR141" s="688">
        <v>2</v>
      </c>
      <c r="AS141" s="688">
        <v>2</v>
      </c>
      <c r="AT141" s="688">
        <v>2</v>
      </c>
      <c r="AU141" s="688">
        <v>2</v>
      </c>
      <c r="AV141" s="688">
        <v>2</v>
      </c>
      <c r="AW141" s="688">
        <v>2</v>
      </c>
      <c r="AX141" s="688">
        <v>2</v>
      </c>
      <c r="AY141" s="688">
        <v>2</v>
      </c>
      <c r="AZ141" s="688">
        <v>2</v>
      </c>
      <c r="BA141" s="688">
        <v>2</v>
      </c>
      <c r="BB141" s="688">
        <v>2</v>
      </c>
      <c r="BC141" s="688">
        <v>2</v>
      </c>
      <c r="BD141" s="688">
        <v>2</v>
      </c>
      <c r="BE141" s="688">
        <v>2</v>
      </c>
      <c r="BF141" s="688">
        <v>2</v>
      </c>
      <c r="BG141" s="688">
        <v>2</v>
      </c>
      <c r="BH141" s="688">
        <v>2</v>
      </c>
      <c r="BI141" s="688">
        <v>2</v>
      </c>
      <c r="BJ141" s="688">
        <v>2</v>
      </c>
      <c r="BK141" s="688">
        <v>2</v>
      </c>
      <c r="BL141" s="688">
        <v>2</v>
      </c>
      <c r="BM141" s="688">
        <v>2</v>
      </c>
      <c r="BN141" s="688">
        <v>2</v>
      </c>
      <c r="BO141" s="688">
        <v>2</v>
      </c>
      <c r="BP141" s="688">
        <v>2</v>
      </c>
      <c r="BQ141" s="688">
        <v>2</v>
      </c>
      <c r="BR141" s="688">
        <v>2</v>
      </c>
      <c r="BS141" s="688">
        <v>2</v>
      </c>
      <c r="BT141" s="688">
        <v>2</v>
      </c>
      <c r="BU141" s="688">
        <v>2</v>
      </c>
      <c r="BV141" s="688">
        <v>2</v>
      </c>
      <c r="BW141" s="688">
        <v>2</v>
      </c>
      <c r="BX141" s="688">
        <v>2</v>
      </c>
      <c r="BY141" s="688">
        <v>2</v>
      </c>
      <c r="BZ141" s="688">
        <v>2</v>
      </c>
      <c r="CA141" s="688">
        <v>2</v>
      </c>
      <c r="CB141" s="688">
        <v>2</v>
      </c>
      <c r="CC141" s="688">
        <v>2</v>
      </c>
      <c r="CD141" s="688">
        <v>2</v>
      </c>
      <c r="CE141" s="688">
        <v>2</v>
      </c>
      <c r="CF141" s="688">
        <v>2</v>
      </c>
      <c r="CG141" s="688">
        <v>2</v>
      </c>
      <c r="CH141" s="688">
        <v>2</v>
      </c>
      <c r="CI141" s="688">
        <v>2</v>
      </c>
      <c r="CJ141" s="688">
        <v>2</v>
      </c>
      <c r="CK141" s="688">
        <v>2</v>
      </c>
      <c r="CL141" s="688">
        <v>2</v>
      </c>
      <c r="CM141" s="688">
        <v>2</v>
      </c>
      <c r="CN141" s="688">
        <v>2</v>
      </c>
      <c r="CO141" s="688">
        <v>2</v>
      </c>
      <c r="CP141" s="688">
        <v>2</v>
      </c>
      <c r="CQ141" s="688">
        <v>2</v>
      </c>
      <c r="CR141" s="688">
        <v>2</v>
      </c>
      <c r="CS141" s="688">
        <v>2</v>
      </c>
      <c r="CT141" s="688">
        <v>2</v>
      </c>
      <c r="CU141" s="688">
        <v>2</v>
      </c>
      <c r="CV141" s="688">
        <v>2</v>
      </c>
      <c r="CW141" s="688">
        <v>2</v>
      </c>
      <c r="CX141" s="688">
        <v>2</v>
      </c>
      <c r="CY141" s="688">
        <v>2</v>
      </c>
      <c r="CZ141" s="953">
        <v>0</v>
      </c>
      <c r="DA141" s="954">
        <v>0</v>
      </c>
      <c r="DB141" s="954">
        <v>0</v>
      </c>
      <c r="DC141" s="954">
        <v>0</v>
      </c>
      <c r="DD141" s="954">
        <v>0</v>
      </c>
      <c r="DE141" s="954">
        <v>0</v>
      </c>
      <c r="DF141" s="954">
        <v>0</v>
      </c>
      <c r="DG141" s="954">
        <v>0</v>
      </c>
      <c r="DH141" s="954">
        <v>0</v>
      </c>
      <c r="DI141" s="954">
        <v>0</v>
      </c>
      <c r="DJ141" s="954">
        <v>0</v>
      </c>
      <c r="DK141" s="954">
        <v>0</v>
      </c>
      <c r="DL141" s="954">
        <v>0</v>
      </c>
      <c r="DM141" s="954">
        <v>0</v>
      </c>
      <c r="DN141" s="954">
        <v>0</v>
      </c>
      <c r="DO141" s="954">
        <v>0</v>
      </c>
      <c r="DP141" s="954">
        <v>0</v>
      </c>
      <c r="DQ141" s="954">
        <v>0</v>
      </c>
      <c r="DR141" s="954">
        <v>0</v>
      </c>
      <c r="DS141" s="954">
        <v>0</v>
      </c>
      <c r="DT141" s="954">
        <v>0</v>
      </c>
      <c r="DU141" s="954">
        <v>0</v>
      </c>
      <c r="DV141" s="954">
        <v>0</v>
      </c>
      <c r="DW141" s="955">
        <v>0</v>
      </c>
      <c r="DX141" s="934"/>
    </row>
    <row r="142" spans="2:128" x14ac:dyDescent="0.2">
      <c r="B142" s="956"/>
      <c r="C142" s="735"/>
      <c r="D142" s="957"/>
      <c r="E142" s="958"/>
      <c r="F142" s="959"/>
      <c r="G142" s="957"/>
      <c r="H142" s="959"/>
      <c r="I142" s="959"/>
      <c r="J142" s="959"/>
      <c r="K142" s="959"/>
      <c r="L142" s="959"/>
      <c r="M142" s="959"/>
      <c r="N142" s="959"/>
      <c r="O142" s="959"/>
      <c r="P142" s="959"/>
      <c r="Q142" s="959"/>
      <c r="R142" s="738"/>
      <c r="S142" s="959"/>
      <c r="T142" s="959"/>
      <c r="U142" s="699" t="s">
        <v>492</v>
      </c>
      <c r="V142" s="697" t="s">
        <v>123</v>
      </c>
      <c r="W142" s="698" t="s">
        <v>493</v>
      </c>
      <c r="X142" s="689">
        <f>[2]Costs!F38</f>
        <v>500</v>
      </c>
      <c r="Y142" s="689">
        <f>[2]Costs!G38</f>
        <v>500</v>
      </c>
      <c r="Z142" s="689">
        <f>[2]Costs!H38</f>
        <v>300</v>
      </c>
      <c r="AA142" s="689">
        <v>0</v>
      </c>
      <c r="AB142" s="689">
        <v>0</v>
      </c>
      <c r="AC142" s="689">
        <v>0</v>
      </c>
      <c r="AD142" s="689">
        <v>0</v>
      </c>
      <c r="AE142" s="689">
        <v>0</v>
      </c>
      <c r="AF142" s="689">
        <v>0</v>
      </c>
      <c r="AG142" s="689">
        <v>50</v>
      </c>
      <c r="AH142" s="689">
        <v>50</v>
      </c>
      <c r="AI142" s="689">
        <v>0</v>
      </c>
      <c r="AJ142" s="689">
        <v>0</v>
      </c>
      <c r="AK142" s="689">
        <v>0</v>
      </c>
      <c r="AL142" s="689">
        <v>0</v>
      </c>
      <c r="AM142" s="689">
        <v>0</v>
      </c>
      <c r="AN142" s="689">
        <v>0</v>
      </c>
      <c r="AO142" s="689">
        <v>0</v>
      </c>
      <c r="AP142" s="689">
        <v>0</v>
      </c>
      <c r="AQ142" s="689">
        <v>50</v>
      </c>
      <c r="AR142" s="689">
        <v>50</v>
      </c>
      <c r="AS142" s="689">
        <v>0</v>
      </c>
      <c r="AT142" s="689">
        <v>0</v>
      </c>
      <c r="AU142" s="689">
        <v>0</v>
      </c>
      <c r="AV142" s="689">
        <v>0</v>
      </c>
      <c r="AW142" s="689">
        <v>0</v>
      </c>
      <c r="AX142" s="689">
        <v>0</v>
      </c>
      <c r="AY142" s="689">
        <v>0</v>
      </c>
      <c r="AZ142" s="689">
        <v>0</v>
      </c>
      <c r="BA142" s="689">
        <v>50</v>
      </c>
      <c r="BB142" s="689">
        <v>50</v>
      </c>
      <c r="BC142" s="689">
        <v>0</v>
      </c>
      <c r="BD142" s="689">
        <v>0</v>
      </c>
      <c r="BE142" s="689">
        <v>0</v>
      </c>
      <c r="BF142" s="689">
        <v>0</v>
      </c>
      <c r="BG142" s="689">
        <v>0</v>
      </c>
      <c r="BH142" s="689">
        <v>0</v>
      </c>
      <c r="BI142" s="689">
        <v>0</v>
      </c>
      <c r="BJ142" s="689">
        <v>0</v>
      </c>
      <c r="BK142" s="689">
        <v>50</v>
      </c>
      <c r="BL142" s="689">
        <v>50</v>
      </c>
      <c r="BM142" s="689">
        <v>0</v>
      </c>
      <c r="BN142" s="689">
        <v>0</v>
      </c>
      <c r="BO142" s="689">
        <v>0</v>
      </c>
      <c r="BP142" s="689">
        <v>0</v>
      </c>
      <c r="BQ142" s="689">
        <v>0</v>
      </c>
      <c r="BR142" s="689">
        <v>0</v>
      </c>
      <c r="BS142" s="689">
        <v>0</v>
      </c>
      <c r="BT142" s="689">
        <v>0</v>
      </c>
      <c r="BU142" s="689">
        <v>50</v>
      </c>
      <c r="BV142" s="689">
        <v>50</v>
      </c>
      <c r="BW142" s="689">
        <v>0</v>
      </c>
      <c r="BX142" s="689">
        <v>0</v>
      </c>
      <c r="BY142" s="689">
        <v>0</v>
      </c>
      <c r="BZ142" s="689">
        <v>0</v>
      </c>
      <c r="CA142" s="689">
        <v>0</v>
      </c>
      <c r="CB142" s="689">
        <v>0</v>
      </c>
      <c r="CC142" s="689">
        <v>0</v>
      </c>
      <c r="CD142" s="689">
        <v>0</v>
      </c>
      <c r="CE142" s="689">
        <v>50</v>
      </c>
      <c r="CF142" s="689">
        <v>50</v>
      </c>
      <c r="CG142" s="689">
        <v>0</v>
      </c>
      <c r="CH142" s="689">
        <v>0</v>
      </c>
      <c r="CI142" s="689">
        <v>0</v>
      </c>
      <c r="CJ142" s="689">
        <v>0</v>
      </c>
      <c r="CK142" s="689">
        <v>0</v>
      </c>
      <c r="CL142" s="689">
        <v>0</v>
      </c>
      <c r="CM142" s="689">
        <v>0</v>
      </c>
      <c r="CN142" s="689">
        <v>0</v>
      </c>
      <c r="CO142" s="689">
        <v>0</v>
      </c>
      <c r="CP142" s="689">
        <v>50</v>
      </c>
      <c r="CQ142" s="689">
        <v>50</v>
      </c>
      <c r="CR142" s="689">
        <v>0</v>
      </c>
      <c r="CS142" s="689">
        <v>0</v>
      </c>
      <c r="CT142" s="689">
        <v>0</v>
      </c>
      <c r="CU142" s="689">
        <v>0</v>
      </c>
      <c r="CV142" s="689">
        <v>0</v>
      </c>
      <c r="CW142" s="689">
        <v>0</v>
      </c>
      <c r="CX142" s="689">
        <v>0</v>
      </c>
      <c r="CY142" s="689">
        <v>50</v>
      </c>
      <c r="CZ142" s="953">
        <v>0</v>
      </c>
      <c r="DA142" s="954">
        <v>0</v>
      </c>
      <c r="DB142" s="954">
        <v>0</v>
      </c>
      <c r="DC142" s="954">
        <v>0</v>
      </c>
      <c r="DD142" s="954">
        <v>0</v>
      </c>
      <c r="DE142" s="954">
        <v>0</v>
      </c>
      <c r="DF142" s="954">
        <v>0</v>
      </c>
      <c r="DG142" s="954">
        <v>0</v>
      </c>
      <c r="DH142" s="954">
        <v>0</v>
      </c>
      <c r="DI142" s="954">
        <v>0</v>
      </c>
      <c r="DJ142" s="954">
        <v>0</v>
      </c>
      <c r="DK142" s="954">
        <v>0</v>
      </c>
      <c r="DL142" s="954">
        <v>0</v>
      </c>
      <c r="DM142" s="954">
        <v>0</v>
      </c>
      <c r="DN142" s="954">
        <v>0</v>
      </c>
      <c r="DO142" s="954">
        <v>0</v>
      </c>
      <c r="DP142" s="954">
        <v>0</v>
      </c>
      <c r="DQ142" s="954">
        <v>0</v>
      </c>
      <c r="DR142" s="954">
        <v>0</v>
      </c>
      <c r="DS142" s="954">
        <v>0</v>
      </c>
      <c r="DT142" s="954">
        <v>0</v>
      </c>
      <c r="DU142" s="954">
        <v>0</v>
      </c>
      <c r="DV142" s="954">
        <v>0</v>
      </c>
      <c r="DW142" s="955">
        <v>0</v>
      </c>
      <c r="DX142" s="934"/>
    </row>
    <row r="143" spans="2:128" x14ac:dyDescent="0.2">
      <c r="B143" s="960"/>
      <c r="C143" s="743"/>
      <c r="D143" s="961"/>
      <c r="E143" s="962"/>
      <c r="F143" s="961"/>
      <c r="G143" s="961"/>
      <c r="H143" s="961"/>
      <c r="I143" s="961"/>
      <c r="J143" s="961"/>
      <c r="K143" s="961"/>
      <c r="L143" s="961"/>
      <c r="M143" s="961"/>
      <c r="N143" s="961"/>
      <c r="O143" s="961"/>
      <c r="P143" s="961"/>
      <c r="Q143" s="961"/>
      <c r="R143" s="745"/>
      <c r="S143" s="961"/>
      <c r="T143" s="961"/>
      <c r="U143" s="699" t="s">
        <v>494</v>
      </c>
      <c r="V143" s="697" t="s">
        <v>123</v>
      </c>
      <c r="W143" s="698" t="s">
        <v>493</v>
      </c>
      <c r="X143" s="700">
        <f>[2]Costs!F39</f>
        <v>0</v>
      </c>
      <c r="Y143" s="700">
        <f>[2]Costs!G39</f>
        <v>55</v>
      </c>
      <c r="Z143" s="700">
        <f>[2]Costs!H39</f>
        <v>110</v>
      </c>
      <c r="AA143" s="700">
        <f>[2]Costs!I39</f>
        <v>165</v>
      </c>
      <c r="AB143" s="700">
        <f>[2]Costs!J39</f>
        <v>165</v>
      </c>
      <c r="AC143" s="700">
        <f>[2]Costs!K39</f>
        <v>82</v>
      </c>
      <c r="AD143" s="700">
        <f>AC143</f>
        <v>82</v>
      </c>
      <c r="AE143" s="700">
        <f t="shared" ref="AE143:CP143" si="46">AD143</f>
        <v>82</v>
      </c>
      <c r="AF143" s="700">
        <f t="shared" si="46"/>
        <v>82</v>
      </c>
      <c r="AG143" s="700">
        <f t="shared" si="46"/>
        <v>82</v>
      </c>
      <c r="AH143" s="700">
        <f t="shared" si="46"/>
        <v>82</v>
      </c>
      <c r="AI143" s="700">
        <f t="shared" si="46"/>
        <v>82</v>
      </c>
      <c r="AJ143" s="700">
        <f t="shared" si="46"/>
        <v>82</v>
      </c>
      <c r="AK143" s="700">
        <f t="shared" si="46"/>
        <v>82</v>
      </c>
      <c r="AL143" s="700">
        <f t="shared" si="46"/>
        <v>82</v>
      </c>
      <c r="AM143" s="700">
        <f t="shared" si="46"/>
        <v>82</v>
      </c>
      <c r="AN143" s="700">
        <f t="shared" si="46"/>
        <v>82</v>
      </c>
      <c r="AO143" s="700">
        <f t="shared" si="46"/>
        <v>82</v>
      </c>
      <c r="AP143" s="700">
        <f t="shared" si="46"/>
        <v>82</v>
      </c>
      <c r="AQ143" s="700">
        <f t="shared" si="46"/>
        <v>82</v>
      </c>
      <c r="AR143" s="700">
        <f t="shared" si="46"/>
        <v>82</v>
      </c>
      <c r="AS143" s="700">
        <f t="shared" si="46"/>
        <v>82</v>
      </c>
      <c r="AT143" s="700">
        <f t="shared" si="46"/>
        <v>82</v>
      </c>
      <c r="AU143" s="700">
        <f t="shared" si="46"/>
        <v>82</v>
      </c>
      <c r="AV143" s="700">
        <f t="shared" si="46"/>
        <v>82</v>
      </c>
      <c r="AW143" s="700">
        <f t="shared" si="46"/>
        <v>82</v>
      </c>
      <c r="AX143" s="700">
        <f t="shared" si="46"/>
        <v>82</v>
      </c>
      <c r="AY143" s="700">
        <f t="shared" si="46"/>
        <v>82</v>
      </c>
      <c r="AZ143" s="700">
        <f t="shared" si="46"/>
        <v>82</v>
      </c>
      <c r="BA143" s="700">
        <f t="shared" si="46"/>
        <v>82</v>
      </c>
      <c r="BB143" s="700">
        <f t="shared" si="46"/>
        <v>82</v>
      </c>
      <c r="BC143" s="700">
        <f t="shared" si="46"/>
        <v>82</v>
      </c>
      <c r="BD143" s="700">
        <f t="shared" si="46"/>
        <v>82</v>
      </c>
      <c r="BE143" s="700">
        <f t="shared" si="46"/>
        <v>82</v>
      </c>
      <c r="BF143" s="700">
        <f t="shared" si="46"/>
        <v>82</v>
      </c>
      <c r="BG143" s="700">
        <f t="shared" si="46"/>
        <v>82</v>
      </c>
      <c r="BH143" s="700">
        <f t="shared" si="46"/>
        <v>82</v>
      </c>
      <c r="BI143" s="700">
        <f t="shared" si="46"/>
        <v>82</v>
      </c>
      <c r="BJ143" s="700">
        <f t="shared" si="46"/>
        <v>82</v>
      </c>
      <c r="BK143" s="700">
        <f t="shared" si="46"/>
        <v>82</v>
      </c>
      <c r="BL143" s="700">
        <f t="shared" si="46"/>
        <v>82</v>
      </c>
      <c r="BM143" s="700">
        <f t="shared" si="46"/>
        <v>82</v>
      </c>
      <c r="BN143" s="700">
        <f t="shared" si="46"/>
        <v>82</v>
      </c>
      <c r="BO143" s="700">
        <f t="shared" si="46"/>
        <v>82</v>
      </c>
      <c r="BP143" s="700">
        <f t="shared" si="46"/>
        <v>82</v>
      </c>
      <c r="BQ143" s="700">
        <f t="shared" si="46"/>
        <v>82</v>
      </c>
      <c r="BR143" s="700">
        <f t="shared" si="46"/>
        <v>82</v>
      </c>
      <c r="BS143" s="700">
        <f t="shared" si="46"/>
        <v>82</v>
      </c>
      <c r="BT143" s="700">
        <f t="shared" si="46"/>
        <v>82</v>
      </c>
      <c r="BU143" s="700">
        <f t="shared" si="46"/>
        <v>82</v>
      </c>
      <c r="BV143" s="700">
        <f t="shared" si="46"/>
        <v>82</v>
      </c>
      <c r="BW143" s="700">
        <f t="shared" si="46"/>
        <v>82</v>
      </c>
      <c r="BX143" s="700">
        <f t="shared" si="46"/>
        <v>82</v>
      </c>
      <c r="BY143" s="700">
        <f t="shared" si="46"/>
        <v>82</v>
      </c>
      <c r="BZ143" s="700">
        <f t="shared" si="46"/>
        <v>82</v>
      </c>
      <c r="CA143" s="700">
        <f t="shared" si="46"/>
        <v>82</v>
      </c>
      <c r="CB143" s="700">
        <f t="shared" si="46"/>
        <v>82</v>
      </c>
      <c r="CC143" s="700">
        <f t="shared" si="46"/>
        <v>82</v>
      </c>
      <c r="CD143" s="700">
        <f t="shared" si="46"/>
        <v>82</v>
      </c>
      <c r="CE143" s="700">
        <f t="shared" si="46"/>
        <v>82</v>
      </c>
      <c r="CF143" s="700">
        <f t="shared" si="46"/>
        <v>82</v>
      </c>
      <c r="CG143" s="700">
        <f t="shared" si="46"/>
        <v>82</v>
      </c>
      <c r="CH143" s="700">
        <f t="shared" si="46"/>
        <v>82</v>
      </c>
      <c r="CI143" s="700">
        <f t="shared" si="46"/>
        <v>82</v>
      </c>
      <c r="CJ143" s="700">
        <f t="shared" si="46"/>
        <v>82</v>
      </c>
      <c r="CK143" s="700">
        <f t="shared" si="46"/>
        <v>82</v>
      </c>
      <c r="CL143" s="700">
        <f t="shared" si="46"/>
        <v>82</v>
      </c>
      <c r="CM143" s="700">
        <f t="shared" si="46"/>
        <v>82</v>
      </c>
      <c r="CN143" s="700">
        <f t="shared" si="46"/>
        <v>82</v>
      </c>
      <c r="CO143" s="700">
        <f t="shared" si="46"/>
        <v>82</v>
      </c>
      <c r="CP143" s="700">
        <f t="shared" si="46"/>
        <v>82</v>
      </c>
      <c r="CQ143" s="700">
        <f t="shared" ref="CQ143:CY143" si="47">CP143</f>
        <v>82</v>
      </c>
      <c r="CR143" s="700">
        <f t="shared" si="47"/>
        <v>82</v>
      </c>
      <c r="CS143" s="700">
        <f t="shared" si="47"/>
        <v>82</v>
      </c>
      <c r="CT143" s="700">
        <f t="shared" si="47"/>
        <v>82</v>
      </c>
      <c r="CU143" s="700">
        <f t="shared" si="47"/>
        <v>82</v>
      </c>
      <c r="CV143" s="700">
        <f t="shared" si="47"/>
        <v>82</v>
      </c>
      <c r="CW143" s="700">
        <f t="shared" si="47"/>
        <v>82</v>
      </c>
      <c r="CX143" s="700">
        <f t="shared" si="47"/>
        <v>82</v>
      </c>
      <c r="CY143" s="700">
        <f t="shared" si="47"/>
        <v>82</v>
      </c>
      <c r="CZ143" s="953">
        <v>0</v>
      </c>
      <c r="DA143" s="954">
        <v>0</v>
      </c>
      <c r="DB143" s="954">
        <v>0</v>
      </c>
      <c r="DC143" s="954">
        <v>0</v>
      </c>
      <c r="DD143" s="954">
        <v>0</v>
      </c>
      <c r="DE143" s="954">
        <v>0</v>
      </c>
      <c r="DF143" s="954">
        <v>0</v>
      </c>
      <c r="DG143" s="954">
        <v>0</v>
      </c>
      <c r="DH143" s="954">
        <v>0</v>
      </c>
      <c r="DI143" s="954">
        <v>0</v>
      </c>
      <c r="DJ143" s="954">
        <v>0</v>
      </c>
      <c r="DK143" s="954">
        <v>0</v>
      </c>
      <c r="DL143" s="954">
        <v>0</v>
      </c>
      <c r="DM143" s="954">
        <v>0</v>
      </c>
      <c r="DN143" s="954">
        <v>0</v>
      </c>
      <c r="DO143" s="954">
        <v>0</v>
      </c>
      <c r="DP143" s="954">
        <v>0</v>
      </c>
      <c r="DQ143" s="954">
        <v>0</v>
      </c>
      <c r="DR143" s="954">
        <v>0</v>
      </c>
      <c r="DS143" s="954">
        <v>0</v>
      </c>
      <c r="DT143" s="954">
        <v>0</v>
      </c>
      <c r="DU143" s="954">
        <v>0</v>
      </c>
      <c r="DV143" s="954">
        <v>0</v>
      </c>
      <c r="DW143" s="955">
        <v>0</v>
      </c>
      <c r="DX143" s="934"/>
    </row>
    <row r="144" spans="2:128" x14ac:dyDescent="0.2">
      <c r="B144" s="960"/>
      <c r="C144" s="743"/>
      <c r="D144" s="961"/>
      <c r="E144" s="962"/>
      <c r="F144" s="961"/>
      <c r="G144" s="961"/>
      <c r="H144" s="961"/>
      <c r="I144" s="961"/>
      <c r="J144" s="961"/>
      <c r="K144" s="961"/>
      <c r="L144" s="961"/>
      <c r="M144" s="961"/>
      <c r="N144" s="961"/>
      <c r="O144" s="961"/>
      <c r="P144" s="961"/>
      <c r="Q144" s="961"/>
      <c r="R144" s="745"/>
      <c r="S144" s="961"/>
      <c r="T144" s="961"/>
      <c r="U144" s="699" t="s">
        <v>721</v>
      </c>
      <c r="V144" s="697" t="s">
        <v>123</v>
      </c>
      <c r="W144" s="698" t="s">
        <v>493</v>
      </c>
      <c r="X144" s="689">
        <v>18</v>
      </c>
      <c r="Y144" s="689">
        <v>37.979999999999997</v>
      </c>
      <c r="Z144" s="689">
        <v>52.739999999999995</v>
      </c>
      <c r="AA144" s="689">
        <v>58.679999999999993</v>
      </c>
      <c r="AB144" s="689">
        <v>64.61999999999999</v>
      </c>
      <c r="AC144" s="689">
        <v>67.571999999999989</v>
      </c>
      <c r="AD144" s="689">
        <v>70.523999999999987</v>
      </c>
      <c r="AE144" s="689">
        <v>73.475999999999985</v>
      </c>
      <c r="AF144" s="689">
        <v>76.427999999999983</v>
      </c>
      <c r="AG144" s="689">
        <v>79.379999999999981</v>
      </c>
      <c r="AH144" s="689">
        <v>82.331999999999979</v>
      </c>
      <c r="AI144" s="689">
        <v>85.283999999999978</v>
      </c>
      <c r="AJ144" s="689">
        <v>88.235999999999976</v>
      </c>
      <c r="AK144" s="689">
        <v>91.187999999999974</v>
      </c>
      <c r="AL144" s="689">
        <v>94.139999999999972</v>
      </c>
      <c r="AM144" s="689">
        <v>97.09199999999997</v>
      </c>
      <c r="AN144" s="689">
        <v>100.04399999999997</v>
      </c>
      <c r="AO144" s="689">
        <v>102.99599999999997</v>
      </c>
      <c r="AP144" s="689">
        <v>105.94799999999996</v>
      </c>
      <c r="AQ144" s="689">
        <v>108.89999999999996</v>
      </c>
      <c r="AR144" s="689">
        <v>111.85199999999996</v>
      </c>
      <c r="AS144" s="689">
        <v>114.80399999999996</v>
      </c>
      <c r="AT144" s="689">
        <v>117.75599999999996</v>
      </c>
      <c r="AU144" s="689">
        <v>120.70799999999996</v>
      </c>
      <c r="AV144" s="689">
        <v>123.65999999999995</v>
      </c>
      <c r="AW144" s="689">
        <v>126.61199999999995</v>
      </c>
      <c r="AX144" s="689">
        <v>129.56399999999996</v>
      </c>
      <c r="AY144" s="689">
        <v>132.51599999999996</v>
      </c>
      <c r="AZ144" s="689">
        <v>135.46799999999996</v>
      </c>
      <c r="BA144" s="689">
        <v>138.41999999999996</v>
      </c>
      <c r="BB144" s="689">
        <v>141.37199999999996</v>
      </c>
      <c r="BC144" s="689">
        <v>144.32399999999996</v>
      </c>
      <c r="BD144" s="689">
        <v>147.27599999999995</v>
      </c>
      <c r="BE144" s="689">
        <v>150.22799999999995</v>
      </c>
      <c r="BF144" s="689">
        <v>153.17999999999995</v>
      </c>
      <c r="BG144" s="689">
        <v>156.13199999999995</v>
      </c>
      <c r="BH144" s="689">
        <v>159.08399999999995</v>
      </c>
      <c r="BI144" s="689">
        <v>162.03599999999994</v>
      </c>
      <c r="BJ144" s="689">
        <v>164.98799999999994</v>
      </c>
      <c r="BK144" s="689">
        <v>167.93999999999994</v>
      </c>
      <c r="BL144" s="689">
        <v>170.89199999999994</v>
      </c>
      <c r="BM144" s="689">
        <v>173.84399999999994</v>
      </c>
      <c r="BN144" s="689">
        <v>176.79599999999994</v>
      </c>
      <c r="BO144" s="689">
        <v>179.74799999999993</v>
      </c>
      <c r="BP144" s="689">
        <v>182.69999999999993</v>
      </c>
      <c r="BQ144" s="689">
        <v>185.65199999999993</v>
      </c>
      <c r="BR144" s="689">
        <v>188.60399999999993</v>
      </c>
      <c r="BS144" s="689">
        <v>191.55599999999993</v>
      </c>
      <c r="BT144" s="689">
        <v>194.50799999999992</v>
      </c>
      <c r="BU144" s="689">
        <v>197.45999999999992</v>
      </c>
      <c r="BV144" s="689">
        <v>200.41199999999992</v>
      </c>
      <c r="BW144" s="689">
        <v>203.36399999999992</v>
      </c>
      <c r="BX144" s="689">
        <v>206.31599999999992</v>
      </c>
      <c r="BY144" s="689">
        <v>209.26799999999992</v>
      </c>
      <c r="BZ144" s="689">
        <v>212.21999999999991</v>
      </c>
      <c r="CA144" s="689">
        <v>215.17199999999991</v>
      </c>
      <c r="CB144" s="689">
        <v>218.12399999999991</v>
      </c>
      <c r="CC144" s="689">
        <v>221.07599999999991</v>
      </c>
      <c r="CD144" s="689">
        <v>224.02799999999991</v>
      </c>
      <c r="CE144" s="689">
        <v>226.9799999999999</v>
      </c>
      <c r="CF144" s="689">
        <v>229.9319999999999</v>
      </c>
      <c r="CG144" s="689">
        <v>232.8839999999999</v>
      </c>
      <c r="CH144" s="689">
        <v>235.8359999999999</v>
      </c>
      <c r="CI144" s="689">
        <v>238.7879999999999</v>
      </c>
      <c r="CJ144" s="689">
        <v>241.7399999999999</v>
      </c>
      <c r="CK144" s="689">
        <v>244.69199999999989</v>
      </c>
      <c r="CL144" s="689">
        <v>247.64399999999989</v>
      </c>
      <c r="CM144" s="689">
        <v>250.59599999999989</v>
      </c>
      <c r="CN144" s="689">
        <v>253.54799999999989</v>
      </c>
      <c r="CO144" s="689">
        <v>256.49999999999989</v>
      </c>
      <c r="CP144" s="689">
        <v>259.45199999999988</v>
      </c>
      <c r="CQ144" s="689">
        <v>262.40399999999988</v>
      </c>
      <c r="CR144" s="689">
        <v>265.35599999999988</v>
      </c>
      <c r="CS144" s="689">
        <v>268.30799999999988</v>
      </c>
      <c r="CT144" s="689">
        <v>271.25999999999988</v>
      </c>
      <c r="CU144" s="689">
        <v>274.21199999999988</v>
      </c>
      <c r="CV144" s="689">
        <v>277.16399999999987</v>
      </c>
      <c r="CW144" s="689">
        <v>280.11599999999987</v>
      </c>
      <c r="CX144" s="689">
        <v>283.06799999999987</v>
      </c>
      <c r="CY144" s="689">
        <v>286.01999999999987</v>
      </c>
      <c r="CZ144" s="953"/>
      <c r="DA144" s="954"/>
      <c r="DB144" s="954"/>
      <c r="DC144" s="954"/>
      <c r="DD144" s="954"/>
      <c r="DE144" s="954"/>
      <c r="DF144" s="954"/>
      <c r="DG144" s="954"/>
      <c r="DH144" s="954"/>
      <c r="DI144" s="954"/>
      <c r="DJ144" s="954"/>
      <c r="DK144" s="954"/>
      <c r="DL144" s="954"/>
      <c r="DM144" s="954"/>
      <c r="DN144" s="954"/>
      <c r="DO144" s="954"/>
      <c r="DP144" s="954"/>
      <c r="DQ144" s="954"/>
      <c r="DR144" s="954"/>
      <c r="DS144" s="954"/>
      <c r="DT144" s="954"/>
      <c r="DU144" s="954"/>
      <c r="DV144" s="954"/>
      <c r="DW144" s="955"/>
      <c r="DX144" s="934"/>
    </row>
    <row r="145" spans="2:128" x14ac:dyDescent="0.2">
      <c r="B145" s="960"/>
      <c r="C145" s="963"/>
      <c r="D145" s="885"/>
      <c r="E145" s="920"/>
      <c r="F145" s="885"/>
      <c r="G145" s="885"/>
      <c r="H145" s="885"/>
      <c r="I145" s="885"/>
      <c r="J145" s="885"/>
      <c r="K145" s="885"/>
      <c r="L145" s="885"/>
      <c r="M145" s="885"/>
      <c r="N145" s="885"/>
      <c r="O145" s="885"/>
      <c r="P145" s="885"/>
      <c r="Q145" s="885"/>
      <c r="R145" s="964"/>
      <c r="S145" s="885"/>
      <c r="T145" s="885"/>
      <c r="U145" s="699" t="s">
        <v>495</v>
      </c>
      <c r="V145" s="697" t="s">
        <v>123</v>
      </c>
      <c r="W145" s="701" t="s">
        <v>493</v>
      </c>
      <c r="X145" s="689">
        <f>[2]Costs!F40</f>
        <v>0</v>
      </c>
      <c r="Y145" s="689">
        <f>[2]Costs!G40</f>
        <v>167</v>
      </c>
      <c r="Z145" s="689">
        <f>[2]Costs!H40</f>
        <v>234</v>
      </c>
      <c r="AA145" s="689">
        <f>[2]Costs!I40</f>
        <v>301</v>
      </c>
      <c r="AB145" s="689">
        <f>[2]Costs!J40</f>
        <v>301</v>
      </c>
      <c r="AC145" s="689">
        <f>AB145</f>
        <v>301</v>
      </c>
      <c r="AD145" s="689">
        <f t="shared" ref="AD145:CO145" si="48">AC145</f>
        <v>301</v>
      </c>
      <c r="AE145" s="689">
        <f t="shared" si="48"/>
        <v>301</v>
      </c>
      <c r="AF145" s="689">
        <f t="shared" si="48"/>
        <v>301</v>
      </c>
      <c r="AG145" s="689">
        <f t="shared" si="48"/>
        <v>301</v>
      </c>
      <c r="AH145" s="689">
        <f t="shared" si="48"/>
        <v>301</v>
      </c>
      <c r="AI145" s="689">
        <f t="shared" si="48"/>
        <v>301</v>
      </c>
      <c r="AJ145" s="689">
        <f t="shared" si="48"/>
        <v>301</v>
      </c>
      <c r="AK145" s="689">
        <f t="shared" si="48"/>
        <v>301</v>
      </c>
      <c r="AL145" s="689">
        <f t="shared" si="48"/>
        <v>301</v>
      </c>
      <c r="AM145" s="689">
        <f t="shared" si="48"/>
        <v>301</v>
      </c>
      <c r="AN145" s="689">
        <f t="shared" si="48"/>
        <v>301</v>
      </c>
      <c r="AO145" s="689">
        <f t="shared" si="48"/>
        <v>301</v>
      </c>
      <c r="AP145" s="689">
        <f t="shared" si="48"/>
        <v>301</v>
      </c>
      <c r="AQ145" s="689">
        <f t="shared" si="48"/>
        <v>301</v>
      </c>
      <c r="AR145" s="689">
        <f t="shared" si="48"/>
        <v>301</v>
      </c>
      <c r="AS145" s="689">
        <f t="shared" si="48"/>
        <v>301</v>
      </c>
      <c r="AT145" s="689">
        <f t="shared" si="48"/>
        <v>301</v>
      </c>
      <c r="AU145" s="689">
        <f t="shared" si="48"/>
        <v>301</v>
      </c>
      <c r="AV145" s="689">
        <f t="shared" si="48"/>
        <v>301</v>
      </c>
      <c r="AW145" s="689">
        <f t="shared" si="48"/>
        <v>301</v>
      </c>
      <c r="AX145" s="689">
        <f t="shared" si="48"/>
        <v>301</v>
      </c>
      <c r="AY145" s="689">
        <f t="shared" si="48"/>
        <v>301</v>
      </c>
      <c r="AZ145" s="689">
        <f t="shared" si="48"/>
        <v>301</v>
      </c>
      <c r="BA145" s="689">
        <f t="shared" si="48"/>
        <v>301</v>
      </c>
      <c r="BB145" s="689">
        <f t="shared" si="48"/>
        <v>301</v>
      </c>
      <c r="BC145" s="689">
        <f t="shared" si="48"/>
        <v>301</v>
      </c>
      <c r="BD145" s="689">
        <f t="shared" si="48"/>
        <v>301</v>
      </c>
      <c r="BE145" s="689">
        <f t="shared" si="48"/>
        <v>301</v>
      </c>
      <c r="BF145" s="689">
        <f t="shared" si="48"/>
        <v>301</v>
      </c>
      <c r="BG145" s="689">
        <f t="shared" si="48"/>
        <v>301</v>
      </c>
      <c r="BH145" s="689">
        <f t="shared" si="48"/>
        <v>301</v>
      </c>
      <c r="BI145" s="689">
        <f t="shared" si="48"/>
        <v>301</v>
      </c>
      <c r="BJ145" s="689">
        <f t="shared" si="48"/>
        <v>301</v>
      </c>
      <c r="BK145" s="689">
        <f t="shared" si="48"/>
        <v>301</v>
      </c>
      <c r="BL145" s="689">
        <f t="shared" si="48"/>
        <v>301</v>
      </c>
      <c r="BM145" s="689">
        <f t="shared" si="48"/>
        <v>301</v>
      </c>
      <c r="BN145" s="689">
        <f t="shared" si="48"/>
        <v>301</v>
      </c>
      <c r="BO145" s="689">
        <f t="shared" si="48"/>
        <v>301</v>
      </c>
      <c r="BP145" s="689">
        <f t="shared" si="48"/>
        <v>301</v>
      </c>
      <c r="BQ145" s="689">
        <f t="shared" si="48"/>
        <v>301</v>
      </c>
      <c r="BR145" s="689">
        <f t="shared" si="48"/>
        <v>301</v>
      </c>
      <c r="BS145" s="689">
        <f t="shared" si="48"/>
        <v>301</v>
      </c>
      <c r="BT145" s="689">
        <f t="shared" si="48"/>
        <v>301</v>
      </c>
      <c r="BU145" s="689">
        <f t="shared" si="48"/>
        <v>301</v>
      </c>
      <c r="BV145" s="689">
        <f t="shared" si="48"/>
        <v>301</v>
      </c>
      <c r="BW145" s="689">
        <f t="shared" si="48"/>
        <v>301</v>
      </c>
      <c r="BX145" s="689">
        <f t="shared" si="48"/>
        <v>301</v>
      </c>
      <c r="BY145" s="689">
        <f t="shared" si="48"/>
        <v>301</v>
      </c>
      <c r="BZ145" s="689">
        <f t="shared" si="48"/>
        <v>301</v>
      </c>
      <c r="CA145" s="689">
        <f t="shared" si="48"/>
        <v>301</v>
      </c>
      <c r="CB145" s="689">
        <f t="shared" si="48"/>
        <v>301</v>
      </c>
      <c r="CC145" s="689">
        <f t="shared" si="48"/>
        <v>301</v>
      </c>
      <c r="CD145" s="689">
        <f t="shared" si="48"/>
        <v>301</v>
      </c>
      <c r="CE145" s="689">
        <f t="shared" si="48"/>
        <v>301</v>
      </c>
      <c r="CF145" s="689">
        <f t="shared" si="48"/>
        <v>301</v>
      </c>
      <c r="CG145" s="689">
        <f t="shared" si="48"/>
        <v>301</v>
      </c>
      <c r="CH145" s="689">
        <f t="shared" si="48"/>
        <v>301</v>
      </c>
      <c r="CI145" s="689">
        <f t="shared" si="48"/>
        <v>301</v>
      </c>
      <c r="CJ145" s="689">
        <f t="shared" si="48"/>
        <v>301</v>
      </c>
      <c r="CK145" s="689">
        <f t="shared" si="48"/>
        <v>301</v>
      </c>
      <c r="CL145" s="689">
        <f t="shared" si="48"/>
        <v>301</v>
      </c>
      <c r="CM145" s="689">
        <f t="shared" si="48"/>
        <v>301</v>
      </c>
      <c r="CN145" s="689">
        <f t="shared" si="48"/>
        <v>301</v>
      </c>
      <c r="CO145" s="689">
        <f t="shared" si="48"/>
        <v>301</v>
      </c>
      <c r="CP145" s="689">
        <f t="shared" ref="CP145:CY145" si="49">CO145</f>
        <v>301</v>
      </c>
      <c r="CQ145" s="689">
        <f t="shared" si="49"/>
        <v>301</v>
      </c>
      <c r="CR145" s="689">
        <f t="shared" si="49"/>
        <v>301</v>
      </c>
      <c r="CS145" s="689">
        <f t="shared" si="49"/>
        <v>301</v>
      </c>
      <c r="CT145" s="689">
        <f t="shared" si="49"/>
        <v>301</v>
      </c>
      <c r="CU145" s="689">
        <f t="shared" si="49"/>
        <v>301</v>
      </c>
      <c r="CV145" s="689">
        <f t="shared" si="49"/>
        <v>301</v>
      </c>
      <c r="CW145" s="689">
        <f t="shared" si="49"/>
        <v>301</v>
      </c>
      <c r="CX145" s="689">
        <f t="shared" si="49"/>
        <v>301</v>
      </c>
      <c r="CY145" s="689">
        <f t="shared" si="49"/>
        <v>301</v>
      </c>
      <c r="CZ145" s="953">
        <v>0</v>
      </c>
      <c r="DA145" s="954">
        <v>0</v>
      </c>
      <c r="DB145" s="954">
        <v>0</v>
      </c>
      <c r="DC145" s="954">
        <v>0</v>
      </c>
      <c r="DD145" s="954">
        <v>0</v>
      </c>
      <c r="DE145" s="954">
        <v>0</v>
      </c>
      <c r="DF145" s="954">
        <v>0</v>
      </c>
      <c r="DG145" s="954">
        <v>0</v>
      </c>
      <c r="DH145" s="954">
        <v>0</v>
      </c>
      <c r="DI145" s="954">
        <v>0</v>
      </c>
      <c r="DJ145" s="954">
        <v>0</v>
      </c>
      <c r="DK145" s="954">
        <v>0</v>
      </c>
      <c r="DL145" s="954">
        <v>0</v>
      </c>
      <c r="DM145" s="954">
        <v>0</v>
      </c>
      <c r="DN145" s="954">
        <v>0</v>
      </c>
      <c r="DO145" s="954">
        <v>0</v>
      </c>
      <c r="DP145" s="954">
        <v>0</v>
      </c>
      <c r="DQ145" s="954">
        <v>0</v>
      </c>
      <c r="DR145" s="954">
        <v>0</v>
      </c>
      <c r="DS145" s="954">
        <v>0</v>
      </c>
      <c r="DT145" s="954">
        <v>0</v>
      </c>
      <c r="DU145" s="954">
        <v>0</v>
      </c>
      <c r="DV145" s="954">
        <v>0</v>
      </c>
      <c r="DW145" s="955">
        <v>0</v>
      </c>
      <c r="DX145" s="934"/>
    </row>
    <row r="146" spans="2:128" x14ac:dyDescent="0.2">
      <c r="B146" s="965"/>
      <c r="C146" s="966"/>
      <c r="D146" s="885"/>
      <c r="E146" s="920"/>
      <c r="F146" s="885"/>
      <c r="G146" s="885"/>
      <c r="H146" s="885"/>
      <c r="I146" s="885"/>
      <c r="J146" s="885"/>
      <c r="K146" s="885"/>
      <c r="L146" s="885"/>
      <c r="M146" s="885"/>
      <c r="N146" s="885"/>
      <c r="O146" s="885"/>
      <c r="P146" s="885"/>
      <c r="Q146" s="885"/>
      <c r="R146" s="964"/>
      <c r="S146" s="885"/>
      <c r="T146" s="885"/>
      <c r="U146" s="699" t="s">
        <v>496</v>
      </c>
      <c r="V146" s="697" t="s">
        <v>123</v>
      </c>
      <c r="W146" s="701" t="s">
        <v>493</v>
      </c>
      <c r="X146" s="700">
        <v>0</v>
      </c>
      <c r="Y146" s="700">
        <v>0</v>
      </c>
      <c r="Z146" s="700">
        <v>0</v>
      </c>
      <c r="AA146" s="700">
        <v>0</v>
      </c>
      <c r="AB146" s="700">
        <v>0</v>
      </c>
      <c r="AC146" s="700">
        <v>0</v>
      </c>
      <c r="AD146" s="700">
        <v>0</v>
      </c>
      <c r="AE146" s="700">
        <v>0</v>
      </c>
      <c r="AF146" s="700">
        <v>0</v>
      </c>
      <c r="AG146" s="700">
        <v>0</v>
      </c>
      <c r="AH146" s="700">
        <v>0</v>
      </c>
      <c r="AI146" s="700">
        <v>0</v>
      </c>
      <c r="AJ146" s="700">
        <v>0</v>
      </c>
      <c r="AK146" s="700">
        <v>0</v>
      </c>
      <c r="AL146" s="700">
        <v>0</v>
      </c>
      <c r="AM146" s="700">
        <v>0</v>
      </c>
      <c r="AN146" s="700">
        <v>0</v>
      </c>
      <c r="AO146" s="700">
        <v>0</v>
      </c>
      <c r="AP146" s="700">
        <v>0</v>
      </c>
      <c r="AQ146" s="700">
        <v>0</v>
      </c>
      <c r="AR146" s="700">
        <v>0</v>
      </c>
      <c r="AS146" s="700">
        <v>0</v>
      </c>
      <c r="AT146" s="700">
        <v>0</v>
      </c>
      <c r="AU146" s="700">
        <v>0</v>
      </c>
      <c r="AV146" s="700">
        <v>0</v>
      </c>
      <c r="AW146" s="700">
        <v>0</v>
      </c>
      <c r="AX146" s="700">
        <v>0</v>
      </c>
      <c r="AY146" s="700">
        <v>0</v>
      </c>
      <c r="AZ146" s="700">
        <v>0</v>
      </c>
      <c r="BA146" s="700">
        <v>0</v>
      </c>
      <c r="BB146" s="700">
        <v>0</v>
      </c>
      <c r="BC146" s="700">
        <v>0</v>
      </c>
      <c r="BD146" s="700">
        <v>0</v>
      </c>
      <c r="BE146" s="700">
        <v>0</v>
      </c>
      <c r="BF146" s="700">
        <v>0</v>
      </c>
      <c r="BG146" s="700">
        <v>0</v>
      </c>
      <c r="BH146" s="700">
        <v>0</v>
      </c>
      <c r="BI146" s="700">
        <v>0</v>
      </c>
      <c r="BJ146" s="700">
        <v>0</v>
      </c>
      <c r="BK146" s="700">
        <v>0</v>
      </c>
      <c r="BL146" s="700">
        <v>0</v>
      </c>
      <c r="BM146" s="700">
        <v>0</v>
      </c>
      <c r="BN146" s="700">
        <v>0</v>
      </c>
      <c r="BO146" s="700">
        <v>0</v>
      </c>
      <c r="BP146" s="700">
        <v>0</v>
      </c>
      <c r="BQ146" s="700">
        <v>0</v>
      </c>
      <c r="BR146" s="700">
        <v>0</v>
      </c>
      <c r="BS146" s="700">
        <v>0</v>
      </c>
      <c r="BT146" s="700">
        <v>0</v>
      </c>
      <c r="BU146" s="700">
        <v>0</v>
      </c>
      <c r="BV146" s="700">
        <v>0</v>
      </c>
      <c r="BW146" s="700">
        <v>0</v>
      </c>
      <c r="BX146" s="700">
        <v>0</v>
      </c>
      <c r="BY146" s="700">
        <v>0</v>
      </c>
      <c r="BZ146" s="700">
        <v>0</v>
      </c>
      <c r="CA146" s="700">
        <v>0</v>
      </c>
      <c r="CB146" s="700">
        <v>0</v>
      </c>
      <c r="CC146" s="700">
        <v>0</v>
      </c>
      <c r="CD146" s="700">
        <v>0</v>
      </c>
      <c r="CE146" s="700">
        <v>0</v>
      </c>
      <c r="CF146" s="700">
        <v>0</v>
      </c>
      <c r="CG146" s="700">
        <v>0</v>
      </c>
      <c r="CH146" s="700">
        <v>0</v>
      </c>
      <c r="CI146" s="700">
        <v>0</v>
      </c>
      <c r="CJ146" s="700">
        <v>0</v>
      </c>
      <c r="CK146" s="700">
        <v>0</v>
      </c>
      <c r="CL146" s="700">
        <v>0</v>
      </c>
      <c r="CM146" s="700">
        <v>0</v>
      </c>
      <c r="CN146" s="700">
        <v>0</v>
      </c>
      <c r="CO146" s="700">
        <v>0</v>
      </c>
      <c r="CP146" s="700">
        <v>0</v>
      </c>
      <c r="CQ146" s="700">
        <v>0</v>
      </c>
      <c r="CR146" s="700">
        <v>0</v>
      </c>
      <c r="CS146" s="700">
        <v>0</v>
      </c>
      <c r="CT146" s="700">
        <v>0</v>
      </c>
      <c r="CU146" s="700">
        <v>0</v>
      </c>
      <c r="CV146" s="700">
        <v>0</v>
      </c>
      <c r="CW146" s="700">
        <v>0</v>
      </c>
      <c r="CX146" s="700">
        <v>0</v>
      </c>
      <c r="CY146" s="700">
        <v>0</v>
      </c>
      <c r="CZ146" s="953">
        <v>0</v>
      </c>
      <c r="DA146" s="954">
        <v>0</v>
      </c>
      <c r="DB146" s="954">
        <v>0</v>
      </c>
      <c r="DC146" s="954">
        <v>0</v>
      </c>
      <c r="DD146" s="954">
        <v>0</v>
      </c>
      <c r="DE146" s="954">
        <v>0</v>
      </c>
      <c r="DF146" s="954">
        <v>0</v>
      </c>
      <c r="DG146" s="954">
        <v>0</v>
      </c>
      <c r="DH146" s="954">
        <v>0</v>
      </c>
      <c r="DI146" s="954">
        <v>0</v>
      </c>
      <c r="DJ146" s="954">
        <v>0</v>
      </c>
      <c r="DK146" s="954">
        <v>0</v>
      </c>
      <c r="DL146" s="954">
        <v>0</v>
      </c>
      <c r="DM146" s="954">
        <v>0</v>
      </c>
      <c r="DN146" s="954">
        <v>0</v>
      </c>
      <c r="DO146" s="954">
        <v>0</v>
      </c>
      <c r="DP146" s="954">
        <v>0</v>
      </c>
      <c r="DQ146" s="954">
        <v>0</v>
      </c>
      <c r="DR146" s="954">
        <v>0</v>
      </c>
      <c r="DS146" s="954">
        <v>0</v>
      </c>
      <c r="DT146" s="954">
        <v>0</v>
      </c>
      <c r="DU146" s="954">
        <v>0</v>
      </c>
      <c r="DV146" s="954">
        <v>0</v>
      </c>
      <c r="DW146" s="955">
        <v>0</v>
      </c>
      <c r="DX146" s="934"/>
    </row>
    <row r="147" spans="2:128" x14ac:dyDescent="0.2">
      <c r="B147" s="965"/>
      <c r="C147" s="966"/>
      <c r="D147" s="885"/>
      <c r="E147" s="920"/>
      <c r="F147" s="885"/>
      <c r="G147" s="885"/>
      <c r="H147" s="885"/>
      <c r="I147" s="885"/>
      <c r="J147" s="885"/>
      <c r="K147" s="885"/>
      <c r="L147" s="885"/>
      <c r="M147" s="885"/>
      <c r="N147" s="885"/>
      <c r="O147" s="885"/>
      <c r="P147" s="885"/>
      <c r="Q147" s="885"/>
      <c r="R147" s="964"/>
      <c r="S147" s="885"/>
      <c r="T147" s="885"/>
      <c r="U147" s="702" t="s">
        <v>497</v>
      </c>
      <c r="V147" s="703" t="s">
        <v>123</v>
      </c>
      <c r="W147" s="701" t="s">
        <v>493</v>
      </c>
      <c r="X147" s="700">
        <f>[2]Costs!F42</f>
        <v>-6.8306100000000001</v>
      </c>
      <c r="Y147" s="700">
        <f>[2]Costs!G42</f>
        <v>-20.49183</v>
      </c>
      <c r="Z147" s="700">
        <f>[2]Costs!H42</f>
        <v>-34.15305</v>
      </c>
      <c r="AA147" s="700">
        <f>[2]Costs!I42</f>
        <v>-47.814269999999993</v>
      </c>
      <c r="AB147" s="700">
        <f>[2]Costs!J42</f>
        <v>-61.475490000000001</v>
      </c>
      <c r="AC147" s="700">
        <v>-68.306099999999986</v>
      </c>
      <c r="AD147" s="700">
        <v>-68.306099999999986</v>
      </c>
      <c r="AE147" s="700">
        <v>-68.306099999999986</v>
      </c>
      <c r="AF147" s="700">
        <v>-68.306099999999986</v>
      </c>
      <c r="AG147" s="700">
        <v>-68.306099999999986</v>
      </c>
      <c r="AH147" s="700">
        <v>-68.306099999999986</v>
      </c>
      <c r="AI147" s="700">
        <v>-68.306099999999986</v>
      </c>
      <c r="AJ147" s="700">
        <v>-68.306099999999986</v>
      </c>
      <c r="AK147" s="700">
        <v>-68.306099999999986</v>
      </c>
      <c r="AL147" s="700">
        <v>-68.306099999999986</v>
      </c>
      <c r="AM147" s="700">
        <v>-68.306099999999986</v>
      </c>
      <c r="AN147" s="700">
        <v>-68.306099999999986</v>
      </c>
      <c r="AO147" s="700">
        <v>-68.306099999999986</v>
      </c>
      <c r="AP147" s="700">
        <v>-68.306099999999986</v>
      </c>
      <c r="AQ147" s="700">
        <v>-68.306099999999986</v>
      </c>
      <c r="AR147" s="700">
        <v>-68.306099999999986</v>
      </c>
      <c r="AS147" s="700">
        <v>-68.306099999999986</v>
      </c>
      <c r="AT147" s="700">
        <v>-68.306099999999986</v>
      </c>
      <c r="AU147" s="700">
        <v>-68.306099999999986</v>
      </c>
      <c r="AV147" s="700">
        <v>-68.306099999999986</v>
      </c>
      <c r="AW147" s="700">
        <v>-68.306099999999986</v>
      </c>
      <c r="AX147" s="700">
        <v>-68.306099999999986</v>
      </c>
      <c r="AY147" s="700">
        <v>-68.306099999999986</v>
      </c>
      <c r="AZ147" s="700">
        <v>-68.306099999999986</v>
      </c>
      <c r="BA147" s="700">
        <v>-68.306099999999986</v>
      </c>
      <c r="BB147" s="700">
        <v>-68.306099999999986</v>
      </c>
      <c r="BC147" s="700">
        <v>-68.306099999999986</v>
      </c>
      <c r="BD147" s="700">
        <v>-68.306099999999986</v>
      </c>
      <c r="BE147" s="700">
        <v>-68.306099999999986</v>
      </c>
      <c r="BF147" s="700">
        <v>-68.306099999999986</v>
      </c>
      <c r="BG147" s="700">
        <v>-68.306099999999986</v>
      </c>
      <c r="BH147" s="700">
        <v>-68.306099999999986</v>
      </c>
      <c r="BI147" s="700">
        <v>-68.306099999999986</v>
      </c>
      <c r="BJ147" s="700">
        <v>-68.306099999999986</v>
      </c>
      <c r="BK147" s="700">
        <v>-68.306099999999986</v>
      </c>
      <c r="BL147" s="700">
        <v>-68.306099999999986</v>
      </c>
      <c r="BM147" s="700">
        <v>-68.306099999999986</v>
      </c>
      <c r="BN147" s="700">
        <v>-68.306099999999986</v>
      </c>
      <c r="BO147" s="700">
        <v>-68.306099999999986</v>
      </c>
      <c r="BP147" s="700">
        <v>-68.306099999999986</v>
      </c>
      <c r="BQ147" s="700">
        <v>-68.306099999999986</v>
      </c>
      <c r="BR147" s="700">
        <v>-68.306099999999986</v>
      </c>
      <c r="BS147" s="700">
        <v>-68.306099999999986</v>
      </c>
      <c r="BT147" s="700">
        <v>-68.306099999999986</v>
      </c>
      <c r="BU147" s="700">
        <v>-68.306099999999986</v>
      </c>
      <c r="BV147" s="700">
        <v>-68.306099999999986</v>
      </c>
      <c r="BW147" s="700">
        <v>-68.306099999999986</v>
      </c>
      <c r="BX147" s="700">
        <v>-68.306099999999986</v>
      </c>
      <c r="BY147" s="700">
        <v>-68.306099999999986</v>
      </c>
      <c r="BZ147" s="700">
        <v>-68.306099999999986</v>
      </c>
      <c r="CA147" s="700">
        <v>-68.306099999999986</v>
      </c>
      <c r="CB147" s="700">
        <v>-68.306099999999986</v>
      </c>
      <c r="CC147" s="700">
        <v>-68.306099999999986</v>
      </c>
      <c r="CD147" s="700">
        <v>-68.306099999999986</v>
      </c>
      <c r="CE147" s="700">
        <v>-68.306099999999986</v>
      </c>
      <c r="CF147" s="700">
        <v>-68.306099999999986</v>
      </c>
      <c r="CG147" s="700">
        <v>-68.306099999999986</v>
      </c>
      <c r="CH147" s="700">
        <v>-68.306099999999986</v>
      </c>
      <c r="CI147" s="700">
        <v>-68.306099999999986</v>
      </c>
      <c r="CJ147" s="700">
        <v>-68.306099999999986</v>
      </c>
      <c r="CK147" s="700">
        <v>-68.306099999999986</v>
      </c>
      <c r="CL147" s="700">
        <v>-68.306099999999986</v>
      </c>
      <c r="CM147" s="700">
        <v>-68.306099999999986</v>
      </c>
      <c r="CN147" s="700">
        <v>-68.306099999999986</v>
      </c>
      <c r="CO147" s="700">
        <v>-68.306099999999986</v>
      </c>
      <c r="CP147" s="700">
        <v>-68.306099999999986</v>
      </c>
      <c r="CQ147" s="700">
        <v>-68.306099999999986</v>
      </c>
      <c r="CR147" s="700">
        <v>-68.306099999999986</v>
      </c>
      <c r="CS147" s="700">
        <v>-68.306099999999986</v>
      </c>
      <c r="CT147" s="700">
        <v>-68.306099999999986</v>
      </c>
      <c r="CU147" s="700">
        <v>-68.306099999999986</v>
      </c>
      <c r="CV147" s="700">
        <v>-68.306099999999986</v>
      </c>
      <c r="CW147" s="700">
        <v>-68.306099999999986</v>
      </c>
      <c r="CX147" s="700">
        <v>-68.306099999999986</v>
      </c>
      <c r="CY147" s="700">
        <v>-68.306099999999986</v>
      </c>
      <c r="CZ147" s="953">
        <v>0</v>
      </c>
      <c r="DA147" s="954">
        <v>0</v>
      </c>
      <c r="DB147" s="954">
        <v>0</v>
      </c>
      <c r="DC147" s="954">
        <v>0</v>
      </c>
      <c r="DD147" s="954">
        <v>0</v>
      </c>
      <c r="DE147" s="954">
        <v>0</v>
      </c>
      <c r="DF147" s="954">
        <v>0</v>
      </c>
      <c r="DG147" s="954">
        <v>0</v>
      </c>
      <c r="DH147" s="954">
        <v>0</v>
      </c>
      <c r="DI147" s="954">
        <v>0</v>
      </c>
      <c r="DJ147" s="954">
        <v>0</v>
      </c>
      <c r="DK147" s="954">
        <v>0</v>
      </c>
      <c r="DL147" s="954">
        <v>0</v>
      </c>
      <c r="DM147" s="954">
        <v>0</v>
      </c>
      <c r="DN147" s="954">
        <v>0</v>
      </c>
      <c r="DO147" s="954">
        <v>0</v>
      </c>
      <c r="DP147" s="954">
        <v>0</v>
      </c>
      <c r="DQ147" s="954">
        <v>0</v>
      </c>
      <c r="DR147" s="954">
        <v>0</v>
      </c>
      <c r="DS147" s="954">
        <v>0</v>
      </c>
      <c r="DT147" s="954">
        <v>0</v>
      </c>
      <c r="DU147" s="954">
        <v>0</v>
      </c>
      <c r="DV147" s="954">
        <v>0</v>
      </c>
      <c r="DW147" s="955">
        <v>0</v>
      </c>
      <c r="DX147" s="934"/>
    </row>
    <row r="148" spans="2:128" x14ac:dyDescent="0.2">
      <c r="B148" s="965"/>
      <c r="C148" s="966"/>
      <c r="D148" s="885"/>
      <c r="E148" s="920"/>
      <c r="F148" s="885"/>
      <c r="G148" s="885"/>
      <c r="H148" s="885"/>
      <c r="I148" s="885"/>
      <c r="J148" s="885"/>
      <c r="K148" s="885"/>
      <c r="L148" s="885"/>
      <c r="M148" s="885"/>
      <c r="N148" s="885"/>
      <c r="O148" s="885"/>
      <c r="P148" s="885"/>
      <c r="Q148" s="885"/>
      <c r="R148" s="964"/>
      <c r="S148" s="885"/>
      <c r="T148" s="885"/>
      <c r="U148" s="699" t="s">
        <v>498</v>
      </c>
      <c r="V148" s="697" t="s">
        <v>123</v>
      </c>
      <c r="W148" s="701" t="s">
        <v>493</v>
      </c>
      <c r="X148" s="689">
        <v>0</v>
      </c>
      <c r="Y148" s="689">
        <v>35.566299999999998</v>
      </c>
      <c r="Z148" s="689">
        <v>35.566299999999998</v>
      </c>
      <c r="AA148" s="689">
        <v>35.566299999999998</v>
      </c>
      <c r="AB148" s="689">
        <v>35.566299999999998</v>
      </c>
      <c r="AC148" s="689">
        <v>35.566299999999998</v>
      </c>
      <c r="AD148" s="689">
        <v>35.566299999999998</v>
      </c>
      <c r="AE148" s="689">
        <v>35.566299999999998</v>
      </c>
      <c r="AF148" s="689">
        <v>35.566299999999998</v>
      </c>
      <c r="AG148" s="689">
        <v>35.566299999999998</v>
      </c>
      <c r="AH148" s="689">
        <v>35.566299999999998</v>
      </c>
      <c r="AI148" s="689">
        <v>35.566299999999998</v>
      </c>
      <c r="AJ148" s="689">
        <v>35.566299999999998</v>
      </c>
      <c r="AK148" s="689">
        <v>35.566299999999998</v>
      </c>
      <c r="AL148" s="689">
        <v>35.566299999999998</v>
      </c>
      <c r="AM148" s="689">
        <v>35.566299999999998</v>
      </c>
      <c r="AN148" s="689">
        <v>35.566299999999998</v>
      </c>
      <c r="AO148" s="689">
        <v>35.566299999999998</v>
      </c>
      <c r="AP148" s="689">
        <v>35.566299999999998</v>
      </c>
      <c r="AQ148" s="689">
        <v>35.566299999999998</v>
      </c>
      <c r="AR148" s="689">
        <v>35.566299999999998</v>
      </c>
      <c r="AS148" s="689">
        <v>35.566299999999998</v>
      </c>
      <c r="AT148" s="689">
        <v>35.566299999999998</v>
      </c>
      <c r="AU148" s="689">
        <v>35.566299999999998</v>
      </c>
      <c r="AV148" s="689">
        <v>35.566299999999998</v>
      </c>
      <c r="AW148" s="689">
        <v>35.566299999999998</v>
      </c>
      <c r="AX148" s="689">
        <v>35.566299999999998</v>
      </c>
      <c r="AY148" s="689">
        <v>35.566299999999998</v>
      </c>
      <c r="AZ148" s="689">
        <v>35.566299999999998</v>
      </c>
      <c r="BA148" s="689">
        <v>35.566299999999998</v>
      </c>
      <c r="BB148" s="689">
        <v>35.566299999999998</v>
      </c>
      <c r="BC148" s="689">
        <v>35.566299999999998</v>
      </c>
      <c r="BD148" s="689">
        <v>35.566299999999998</v>
      </c>
      <c r="BE148" s="689">
        <v>35.566299999999998</v>
      </c>
      <c r="BF148" s="689">
        <v>35.566299999999998</v>
      </c>
      <c r="BG148" s="689">
        <v>35.566299999999998</v>
      </c>
      <c r="BH148" s="689">
        <v>35.566299999999998</v>
      </c>
      <c r="BI148" s="689">
        <v>35.566299999999998</v>
      </c>
      <c r="BJ148" s="689">
        <v>35.566299999999998</v>
      </c>
      <c r="BK148" s="689">
        <v>35.566299999999998</v>
      </c>
      <c r="BL148" s="689">
        <v>35.566299999999998</v>
      </c>
      <c r="BM148" s="689">
        <v>35.566299999999998</v>
      </c>
      <c r="BN148" s="689">
        <v>35.566299999999998</v>
      </c>
      <c r="BO148" s="689">
        <v>35.566299999999998</v>
      </c>
      <c r="BP148" s="689">
        <v>35.566299999999998</v>
      </c>
      <c r="BQ148" s="689">
        <v>35.566299999999998</v>
      </c>
      <c r="BR148" s="689">
        <v>35.566299999999998</v>
      </c>
      <c r="BS148" s="689">
        <v>35.566299999999998</v>
      </c>
      <c r="BT148" s="689">
        <v>35.566299999999998</v>
      </c>
      <c r="BU148" s="689">
        <v>35.566299999999998</v>
      </c>
      <c r="BV148" s="689">
        <v>35.566299999999998</v>
      </c>
      <c r="BW148" s="689">
        <v>35.566299999999998</v>
      </c>
      <c r="BX148" s="689">
        <v>35.566299999999998</v>
      </c>
      <c r="BY148" s="689">
        <v>35.566299999999998</v>
      </c>
      <c r="BZ148" s="689">
        <v>35.566299999999998</v>
      </c>
      <c r="CA148" s="689">
        <v>35.566299999999998</v>
      </c>
      <c r="CB148" s="689">
        <v>35.566299999999998</v>
      </c>
      <c r="CC148" s="689">
        <v>35.566299999999998</v>
      </c>
      <c r="CD148" s="689">
        <v>35.566299999999998</v>
      </c>
      <c r="CE148" s="689">
        <v>35.566299999999998</v>
      </c>
      <c r="CF148" s="689">
        <v>35.566299999999998</v>
      </c>
      <c r="CG148" s="689">
        <v>35.566299999999998</v>
      </c>
      <c r="CH148" s="689">
        <v>35.566299999999998</v>
      </c>
      <c r="CI148" s="689">
        <v>35.566299999999998</v>
      </c>
      <c r="CJ148" s="689">
        <v>35.566299999999998</v>
      </c>
      <c r="CK148" s="689">
        <v>35.566299999999998</v>
      </c>
      <c r="CL148" s="689">
        <v>35.566299999999998</v>
      </c>
      <c r="CM148" s="689">
        <v>35.566299999999998</v>
      </c>
      <c r="CN148" s="689">
        <v>35.566299999999998</v>
      </c>
      <c r="CO148" s="689">
        <v>35.566299999999998</v>
      </c>
      <c r="CP148" s="689">
        <v>35.566299999999998</v>
      </c>
      <c r="CQ148" s="689">
        <v>35.566299999999998</v>
      </c>
      <c r="CR148" s="689">
        <v>35.566299999999998</v>
      </c>
      <c r="CS148" s="689">
        <v>35.566299999999998</v>
      </c>
      <c r="CT148" s="689">
        <v>35.566299999999998</v>
      </c>
      <c r="CU148" s="689">
        <v>35.566299999999998</v>
      </c>
      <c r="CV148" s="689">
        <v>35.566299999999998</v>
      </c>
      <c r="CW148" s="689">
        <v>35.566299999999998</v>
      </c>
      <c r="CX148" s="689">
        <v>35.566299999999998</v>
      </c>
      <c r="CY148" s="689">
        <v>35.566299999999998</v>
      </c>
      <c r="CZ148" s="953">
        <v>0</v>
      </c>
      <c r="DA148" s="954">
        <v>0</v>
      </c>
      <c r="DB148" s="954">
        <v>0</v>
      </c>
      <c r="DC148" s="954">
        <v>0</v>
      </c>
      <c r="DD148" s="954">
        <v>0</v>
      </c>
      <c r="DE148" s="954">
        <v>0</v>
      </c>
      <c r="DF148" s="954">
        <v>0</v>
      </c>
      <c r="DG148" s="954">
        <v>0</v>
      </c>
      <c r="DH148" s="954">
        <v>0</v>
      </c>
      <c r="DI148" s="954">
        <v>0</v>
      </c>
      <c r="DJ148" s="954">
        <v>0</v>
      </c>
      <c r="DK148" s="954">
        <v>0</v>
      </c>
      <c r="DL148" s="954">
        <v>0</v>
      </c>
      <c r="DM148" s="954">
        <v>0</v>
      </c>
      <c r="DN148" s="954">
        <v>0</v>
      </c>
      <c r="DO148" s="954">
        <v>0</v>
      </c>
      <c r="DP148" s="954">
        <v>0</v>
      </c>
      <c r="DQ148" s="954">
        <v>0</v>
      </c>
      <c r="DR148" s="954">
        <v>0</v>
      </c>
      <c r="DS148" s="954">
        <v>0</v>
      </c>
      <c r="DT148" s="954">
        <v>0</v>
      </c>
      <c r="DU148" s="954">
        <v>0</v>
      </c>
      <c r="DV148" s="954">
        <v>0</v>
      </c>
      <c r="DW148" s="955">
        <v>0</v>
      </c>
      <c r="DX148" s="934"/>
    </row>
    <row r="149" spans="2:128" x14ac:dyDescent="0.2">
      <c r="B149" s="967"/>
      <c r="C149" s="966"/>
      <c r="D149" s="885"/>
      <c r="E149" s="920"/>
      <c r="F149" s="885"/>
      <c r="G149" s="885"/>
      <c r="H149" s="885"/>
      <c r="I149" s="885"/>
      <c r="J149" s="885"/>
      <c r="K149" s="885"/>
      <c r="L149" s="885"/>
      <c r="M149" s="885"/>
      <c r="N149" s="885"/>
      <c r="O149" s="885"/>
      <c r="P149" s="885"/>
      <c r="Q149" s="885"/>
      <c r="R149" s="964"/>
      <c r="S149" s="885"/>
      <c r="T149" s="885"/>
      <c r="U149" s="699" t="s">
        <v>499</v>
      </c>
      <c r="V149" s="697" t="s">
        <v>123</v>
      </c>
      <c r="W149" s="701" t="s">
        <v>493</v>
      </c>
      <c r="X149" s="689">
        <v>0</v>
      </c>
      <c r="Y149" s="700">
        <v>0</v>
      </c>
      <c r="Z149" s="700">
        <v>0</v>
      </c>
      <c r="AA149" s="700">
        <v>0</v>
      </c>
      <c r="AB149" s="700">
        <v>0</v>
      </c>
      <c r="AC149" s="700">
        <v>0</v>
      </c>
      <c r="AD149" s="700">
        <v>0</v>
      </c>
      <c r="AE149" s="700">
        <v>0</v>
      </c>
      <c r="AF149" s="700">
        <v>0</v>
      </c>
      <c r="AG149" s="700">
        <v>0</v>
      </c>
      <c r="AH149" s="700">
        <v>0</v>
      </c>
      <c r="AI149" s="700">
        <v>0</v>
      </c>
      <c r="AJ149" s="700">
        <v>0</v>
      </c>
      <c r="AK149" s="700">
        <v>0</v>
      </c>
      <c r="AL149" s="700">
        <v>0</v>
      </c>
      <c r="AM149" s="700">
        <v>0</v>
      </c>
      <c r="AN149" s="700">
        <v>0</v>
      </c>
      <c r="AO149" s="700">
        <v>0</v>
      </c>
      <c r="AP149" s="700">
        <v>0</v>
      </c>
      <c r="AQ149" s="700">
        <v>0</v>
      </c>
      <c r="AR149" s="700">
        <v>0</v>
      </c>
      <c r="AS149" s="700">
        <v>0</v>
      </c>
      <c r="AT149" s="700">
        <v>0</v>
      </c>
      <c r="AU149" s="700">
        <v>0</v>
      </c>
      <c r="AV149" s="700">
        <v>0</v>
      </c>
      <c r="AW149" s="700">
        <v>0</v>
      </c>
      <c r="AX149" s="700">
        <v>0</v>
      </c>
      <c r="AY149" s="700">
        <v>0</v>
      </c>
      <c r="AZ149" s="700">
        <v>0</v>
      </c>
      <c r="BA149" s="700">
        <v>0</v>
      </c>
      <c r="BB149" s="700">
        <v>0</v>
      </c>
      <c r="BC149" s="700">
        <v>0</v>
      </c>
      <c r="BD149" s="700">
        <v>0</v>
      </c>
      <c r="BE149" s="700">
        <v>0</v>
      </c>
      <c r="BF149" s="700">
        <v>0</v>
      </c>
      <c r="BG149" s="700">
        <v>0</v>
      </c>
      <c r="BH149" s="700">
        <v>0</v>
      </c>
      <c r="BI149" s="700">
        <v>0</v>
      </c>
      <c r="BJ149" s="700">
        <v>0</v>
      </c>
      <c r="BK149" s="700">
        <v>0</v>
      </c>
      <c r="BL149" s="700">
        <v>0</v>
      </c>
      <c r="BM149" s="700">
        <v>0</v>
      </c>
      <c r="BN149" s="700">
        <v>0</v>
      </c>
      <c r="BO149" s="700">
        <v>0</v>
      </c>
      <c r="BP149" s="700">
        <v>0</v>
      </c>
      <c r="BQ149" s="700">
        <v>0</v>
      </c>
      <c r="BR149" s="700">
        <v>0</v>
      </c>
      <c r="BS149" s="700">
        <v>0</v>
      </c>
      <c r="BT149" s="700">
        <v>0</v>
      </c>
      <c r="BU149" s="700">
        <v>0</v>
      </c>
      <c r="BV149" s="700">
        <v>0</v>
      </c>
      <c r="BW149" s="700">
        <v>0</v>
      </c>
      <c r="BX149" s="700">
        <v>0</v>
      </c>
      <c r="BY149" s="700">
        <v>0</v>
      </c>
      <c r="BZ149" s="700">
        <v>0</v>
      </c>
      <c r="CA149" s="700">
        <v>0</v>
      </c>
      <c r="CB149" s="700">
        <v>0</v>
      </c>
      <c r="CC149" s="700">
        <v>0</v>
      </c>
      <c r="CD149" s="700">
        <v>0</v>
      </c>
      <c r="CE149" s="700">
        <v>0</v>
      </c>
      <c r="CF149" s="700">
        <v>0</v>
      </c>
      <c r="CG149" s="700">
        <v>0</v>
      </c>
      <c r="CH149" s="700">
        <v>0</v>
      </c>
      <c r="CI149" s="700">
        <v>0</v>
      </c>
      <c r="CJ149" s="700">
        <v>0</v>
      </c>
      <c r="CK149" s="700">
        <v>0</v>
      </c>
      <c r="CL149" s="700">
        <v>0</v>
      </c>
      <c r="CM149" s="700">
        <v>0</v>
      </c>
      <c r="CN149" s="700">
        <v>0</v>
      </c>
      <c r="CO149" s="700">
        <v>0</v>
      </c>
      <c r="CP149" s="700">
        <v>0</v>
      </c>
      <c r="CQ149" s="700">
        <v>0</v>
      </c>
      <c r="CR149" s="700">
        <v>0</v>
      </c>
      <c r="CS149" s="700">
        <v>0</v>
      </c>
      <c r="CT149" s="700">
        <v>0</v>
      </c>
      <c r="CU149" s="700">
        <v>0</v>
      </c>
      <c r="CV149" s="700">
        <v>0</v>
      </c>
      <c r="CW149" s="700">
        <v>0</v>
      </c>
      <c r="CX149" s="700">
        <v>0</v>
      </c>
      <c r="CY149" s="700">
        <v>0</v>
      </c>
      <c r="CZ149" s="953">
        <v>0</v>
      </c>
      <c r="DA149" s="954">
        <v>0</v>
      </c>
      <c r="DB149" s="954">
        <v>0</v>
      </c>
      <c r="DC149" s="954">
        <v>0</v>
      </c>
      <c r="DD149" s="954">
        <v>0</v>
      </c>
      <c r="DE149" s="954">
        <v>0</v>
      </c>
      <c r="DF149" s="954">
        <v>0</v>
      </c>
      <c r="DG149" s="954">
        <v>0</v>
      </c>
      <c r="DH149" s="954">
        <v>0</v>
      </c>
      <c r="DI149" s="954">
        <v>0</v>
      </c>
      <c r="DJ149" s="954">
        <v>0</v>
      </c>
      <c r="DK149" s="954">
        <v>0</v>
      </c>
      <c r="DL149" s="954">
        <v>0</v>
      </c>
      <c r="DM149" s="954">
        <v>0</v>
      </c>
      <c r="DN149" s="954">
        <v>0</v>
      </c>
      <c r="DO149" s="954">
        <v>0</v>
      </c>
      <c r="DP149" s="954">
        <v>0</v>
      </c>
      <c r="DQ149" s="954">
        <v>0</v>
      </c>
      <c r="DR149" s="954">
        <v>0</v>
      </c>
      <c r="DS149" s="954">
        <v>0</v>
      </c>
      <c r="DT149" s="954">
        <v>0</v>
      </c>
      <c r="DU149" s="954">
        <v>0</v>
      </c>
      <c r="DV149" s="954">
        <v>0</v>
      </c>
      <c r="DW149" s="955">
        <v>0</v>
      </c>
      <c r="DX149" s="934"/>
    </row>
    <row r="150" spans="2:128" x14ac:dyDescent="0.2">
      <c r="B150" s="967"/>
      <c r="C150" s="966"/>
      <c r="D150" s="885"/>
      <c r="E150" s="920"/>
      <c r="F150" s="885"/>
      <c r="G150" s="885"/>
      <c r="H150" s="885"/>
      <c r="I150" s="885"/>
      <c r="J150" s="885"/>
      <c r="K150" s="885"/>
      <c r="L150" s="885"/>
      <c r="M150" s="885"/>
      <c r="N150" s="885"/>
      <c r="O150" s="885"/>
      <c r="P150" s="885"/>
      <c r="Q150" s="885"/>
      <c r="R150" s="964"/>
      <c r="S150" s="885"/>
      <c r="T150" s="885"/>
      <c r="U150" s="699" t="s">
        <v>500</v>
      </c>
      <c r="V150" s="697" t="s">
        <v>123</v>
      </c>
      <c r="W150" s="701" t="s">
        <v>493</v>
      </c>
      <c r="X150" s="700">
        <v>0</v>
      </c>
      <c r="Y150" s="700">
        <v>3.5877050055951765</v>
      </c>
      <c r="Z150" s="700">
        <v>3.6465198417524745</v>
      </c>
      <c r="AA150" s="700">
        <v>3.7053346779097724</v>
      </c>
      <c r="AB150" s="700">
        <v>3.76414951406707</v>
      </c>
      <c r="AC150" s="700">
        <v>3.8229643502243689</v>
      </c>
      <c r="AD150" s="700">
        <v>3.8817791863816664</v>
      </c>
      <c r="AE150" s="700">
        <v>3.940594022538964</v>
      </c>
      <c r="AF150" s="700">
        <v>3.9994088586962619</v>
      </c>
      <c r="AG150" s="700">
        <v>4.0582236948535604</v>
      </c>
      <c r="AH150" s="700">
        <v>4.1170385310108566</v>
      </c>
      <c r="AI150" s="700">
        <v>4.4993349660332944</v>
      </c>
      <c r="AJ150" s="700">
        <v>4.8816314010557313</v>
      </c>
      <c r="AK150" s="700">
        <v>5.2639278360781683</v>
      </c>
      <c r="AL150" s="700">
        <v>5.6462242711006043</v>
      </c>
      <c r="AM150" s="700">
        <v>6.028520706123043</v>
      </c>
      <c r="AN150" s="700">
        <v>6.4108171411454791</v>
      </c>
      <c r="AO150" s="700">
        <v>6.793113576167916</v>
      </c>
      <c r="AP150" s="700">
        <v>7.1754100111903529</v>
      </c>
      <c r="AQ150" s="700">
        <v>7.557706446212789</v>
      </c>
      <c r="AR150" s="700">
        <v>7.9400028812352259</v>
      </c>
      <c r="AS150" s="700">
        <v>8.3222993162576646</v>
      </c>
      <c r="AT150" s="700">
        <v>8.7045957512800989</v>
      </c>
      <c r="AU150" s="700">
        <v>9.0868921863025367</v>
      </c>
      <c r="AV150" s="700">
        <v>9.4691886213249727</v>
      </c>
      <c r="AW150" s="700">
        <v>9.8514850563474106</v>
      </c>
      <c r="AX150" s="700">
        <v>10.233781491369848</v>
      </c>
      <c r="AY150" s="700">
        <v>10.616077926392284</v>
      </c>
      <c r="AZ150" s="700">
        <v>10.99837436141472</v>
      </c>
      <c r="BA150" s="700">
        <v>11.380670796437158</v>
      </c>
      <c r="BB150" s="700">
        <v>11.762967231459596</v>
      </c>
      <c r="BC150" s="700">
        <v>12.178952526283172</v>
      </c>
      <c r="BD150" s="700">
        <v>12.581938593743217</v>
      </c>
      <c r="BE150" s="700">
        <v>12.986884926714151</v>
      </c>
      <c r="BF150" s="700">
        <v>13.39197268600725</v>
      </c>
      <c r="BG150" s="700">
        <v>13.784148221561409</v>
      </c>
      <c r="BH150" s="700">
        <v>14.178651053947483</v>
      </c>
      <c r="BI150" s="700">
        <v>14.558793996590364</v>
      </c>
      <c r="BJ150" s="700">
        <v>14.929895834075909</v>
      </c>
      <c r="BK150" s="700">
        <v>15.294770674887364</v>
      </c>
      <c r="BL150" s="700">
        <v>15.65047078067904</v>
      </c>
      <c r="BM150" s="700">
        <v>15.932786389059373</v>
      </c>
      <c r="BN150" s="700">
        <v>16.213397122444505</v>
      </c>
      <c r="BO150" s="700">
        <v>16.465581442772994</v>
      </c>
      <c r="BP150" s="700">
        <v>16.70423929707815</v>
      </c>
      <c r="BQ150" s="700">
        <v>16.914139169450952</v>
      </c>
      <c r="BR150" s="700">
        <v>17.121148212042947</v>
      </c>
      <c r="BS150" s="700">
        <v>17.293981522735098</v>
      </c>
      <c r="BT150" s="700">
        <v>17.452034844660048</v>
      </c>
      <c r="BU150" s="700">
        <v>17.586100512122314</v>
      </c>
      <c r="BV150" s="700">
        <v>17.701725491837191</v>
      </c>
      <c r="BW150" s="700">
        <v>17.816573676466646</v>
      </c>
      <c r="BX150" s="700">
        <v>17.911758091625654</v>
      </c>
      <c r="BY150" s="700">
        <v>17.992588840139476</v>
      </c>
      <c r="BZ150" s="700">
        <v>18.041053160489739</v>
      </c>
      <c r="CA150" s="700">
        <v>18.091947338609096</v>
      </c>
      <c r="CB150" s="700">
        <v>18.096299975070867</v>
      </c>
      <c r="CC150" s="700">
        <v>18.102809527473035</v>
      </c>
      <c r="CD150" s="700">
        <v>18.080263425712918</v>
      </c>
      <c r="CE150" s="700">
        <v>18.046885148218799</v>
      </c>
      <c r="CF150" s="700">
        <v>17.980926881360528</v>
      </c>
      <c r="CG150" s="700">
        <v>17.971829501973207</v>
      </c>
      <c r="CH150" s="700">
        <v>17.931163353668968</v>
      </c>
      <c r="CI150" s="700">
        <v>17.876874468951165</v>
      </c>
      <c r="CJ150" s="700">
        <v>17.811266924487096</v>
      </c>
      <c r="CK150" s="700">
        <v>17.753553837961451</v>
      </c>
      <c r="CL150" s="700">
        <v>17.661349280392546</v>
      </c>
      <c r="CM150" s="700">
        <v>17.555150479179073</v>
      </c>
      <c r="CN150" s="700">
        <v>17.446185010236931</v>
      </c>
      <c r="CO150" s="700">
        <v>17.32060685541753</v>
      </c>
      <c r="CP150" s="700">
        <v>17.193828655740063</v>
      </c>
      <c r="CQ150" s="700">
        <v>17.086690338741498</v>
      </c>
      <c r="CR150" s="700">
        <v>16.976618431531673</v>
      </c>
      <c r="CS150" s="700">
        <v>16.839041765602229</v>
      </c>
      <c r="CT150" s="700">
        <v>16.698095531467054</v>
      </c>
      <c r="CU150" s="700">
        <v>16.551282530956581</v>
      </c>
      <c r="CV150" s="700">
        <v>16.400610977048416</v>
      </c>
      <c r="CW150" s="700">
        <v>16.256301813749072</v>
      </c>
      <c r="CX150" s="700">
        <v>16.085860173479951</v>
      </c>
      <c r="CY150" s="700">
        <v>15.931395874587849</v>
      </c>
      <c r="CZ150" s="953">
        <v>0</v>
      </c>
      <c r="DA150" s="954">
        <v>0</v>
      </c>
      <c r="DB150" s="954">
        <v>0</v>
      </c>
      <c r="DC150" s="954">
        <v>0</v>
      </c>
      <c r="DD150" s="954">
        <v>0</v>
      </c>
      <c r="DE150" s="954">
        <v>0</v>
      </c>
      <c r="DF150" s="954">
        <v>0</v>
      </c>
      <c r="DG150" s="954">
        <v>0</v>
      </c>
      <c r="DH150" s="954">
        <v>0</v>
      </c>
      <c r="DI150" s="954">
        <v>0</v>
      </c>
      <c r="DJ150" s="954">
        <v>0</v>
      </c>
      <c r="DK150" s="954">
        <v>0</v>
      </c>
      <c r="DL150" s="954">
        <v>0</v>
      </c>
      <c r="DM150" s="954">
        <v>0</v>
      </c>
      <c r="DN150" s="954">
        <v>0</v>
      </c>
      <c r="DO150" s="954">
        <v>0</v>
      </c>
      <c r="DP150" s="954">
        <v>0</v>
      </c>
      <c r="DQ150" s="954">
        <v>0</v>
      </c>
      <c r="DR150" s="954">
        <v>0</v>
      </c>
      <c r="DS150" s="954">
        <v>0</v>
      </c>
      <c r="DT150" s="954">
        <v>0</v>
      </c>
      <c r="DU150" s="954">
        <v>0</v>
      </c>
      <c r="DV150" s="954">
        <v>0</v>
      </c>
      <c r="DW150" s="955">
        <v>0</v>
      </c>
      <c r="DX150" s="934"/>
    </row>
    <row r="151" spans="2:128" x14ac:dyDescent="0.2">
      <c r="B151" s="967"/>
      <c r="C151" s="966"/>
      <c r="D151" s="885"/>
      <c r="E151" s="920"/>
      <c r="F151" s="885"/>
      <c r="G151" s="885"/>
      <c r="H151" s="885"/>
      <c r="I151" s="885"/>
      <c r="J151" s="885"/>
      <c r="K151" s="885"/>
      <c r="L151" s="885"/>
      <c r="M151" s="885"/>
      <c r="N151" s="885"/>
      <c r="O151" s="885"/>
      <c r="P151" s="885"/>
      <c r="Q151" s="885"/>
      <c r="R151" s="964"/>
      <c r="S151" s="885"/>
      <c r="T151" s="885"/>
      <c r="U151" s="699" t="s">
        <v>501</v>
      </c>
      <c r="V151" s="697" t="s">
        <v>123</v>
      </c>
      <c r="W151" s="701" t="s">
        <v>493</v>
      </c>
      <c r="X151" s="700">
        <v>0</v>
      </c>
      <c r="Y151" s="700">
        <v>0</v>
      </c>
      <c r="Z151" s="700">
        <v>0</v>
      </c>
      <c r="AA151" s="700">
        <v>0</v>
      </c>
      <c r="AB151" s="700">
        <v>0</v>
      </c>
      <c r="AC151" s="700">
        <v>0</v>
      </c>
      <c r="AD151" s="700">
        <v>0</v>
      </c>
      <c r="AE151" s="700">
        <v>0</v>
      </c>
      <c r="AF151" s="700">
        <v>0</v>
      </c>
      <c r="AG151" s="700">
        <v>0</v>
      </c>
      <c r="AH151" s="700">
        <v>0</v>
      </c>
      <c r="AI151" s="700">
        <v>0</v>
      </c>
      <c r="AJ151" s="700">
        <v>0</v>
      </c>
      <c r="AK151" s="700">
        <v>0</v>
      </c>
      <c r="AL151" s="700">
        <v>0</v>
      </c>
      <c r="AM151" s="700">
        <v>0</v>
      </c>
      <c r="AN151" s="700">
        <v>0</v>
      </c>
      <c r="AO151" s="700">
        <v>0</v>
      </c>
      <c r="AP151" s="700">
        <v>0</v>
      </c>
      <c r="AQ151" s="700">
        <v>0</v>
      </c>
      <c r="AR151" s="700">
        <v>0</v>
      </c>
      <c r="AS151" s="700">
        <v>0</v>
      </c>
      <c r="AT151" s="700">
        <v>0</v>
      </c>
      <c r="AU151" s="700">
        <v>0</v>
      </c>
      <c r="AV151" s="700">
        <v>0</v>
      </c>
      <c r="AW151" s="700">
        <v>0</v>
      </c>
      <c r="AX151" s="700">
        <v>0</v>
      </c>
      <c r="AY151" s="700">
        <v>0</v>
      </c>
      <c r="AZ151" s="700">
        <v>0</v>
      </c>
      <c r="BA151" s="700">
        <v>0</v>
      </c>
      <c r="BB151" s="700">
        <v>0</v>
      </c>
      <c r="BC151" s="700">
        <v>0</v>
      </c>
      <c r="BD151" s="700">
        <v>0</v>
      </c>
      <c r="BE151" s="700">
        <v>0</v>
      </c>
      <c r="BF151" s="700">
        <v>0</v>
      </c>
      <c r="BG151" s="700">
        <v>0</v>
      </c>
      <c r="BH151" s="700">
        <v>0</v>
      </c>
      <c r="BI151" s="700">
        <v>0</v>
      </c>
      <c r="BJ151" s="700">
        <v>0</v>
      </c>
      <c r="BK151" s="700">
        <v>0</v>
      </c>
      <c r="BL151" s="700">
        <v>0</v>
      </c>
      <c r="BM151" s="700">
        <v>0</v>
      </c>
      <c r="BN151" s="700">
        <v>0</v>
      </c>
      <c r="BO151" s="700">
        <v>0</v>
      </c>
      <c r="BP151" s="700">
        <v>0</v>
      </c>
      <c r="BQ151" s="700">
        <v>0</v>
      </c>
      <c r="BR151" s="700">
        <v>0</v>
      </c>
      <c r="BS151" s="700">
        <v>0</v>
      </c>
      <c r="BT151" s="700">
        <v>0</v>
      </c>
      <c r="BU151" s="700">
        <v>0</v>
      </c>
      <c r="BV151" s="700">
        <v>0</v>
      </c>
      <c r="BW151" s="700">
        <v>0</v>
      </c>
      <c r="BX151" s="700">
        <v>0</v>
      </c>
      <c r="BY151" s="700">
        <v>0</v>
      </c>
      <c r="BZ151" s="700">
        <v>0</v>
      </c>
      <c r="CA151" s="700">
        <v>0</v>
      </c>
      <c r="CB151" s="700">
        <v>0</v>
      </c>
      <c r="CC151" s="700">
        <v>0</v>
      </c>
      <c r="CD151" s="700">
        <v>0</v>
      </c>
      <c r="CE151" s="700">
        <v>0</v>
      </c>
      <c r="CF151" s="700">
        <v>0</v>
      </c>
      <c r="CG151" s="700">
        <v>0</v>
      </c>
      <c r="CH151" s="700">
        <v>0</v>
      </c>
      <c r="CI151" s="700">
        <v>0</v>
      </c>
      <c r="CJ151" s="700">
        <v>0</v>
      </c>
      <c r="CK151" s="700">
        <v>0</v>
      </c>
      <c r="CL151" s="700">
        <v>0</v>
      </c>
      <c r="CM151" s="700">
        <v>0</v>
      </c>
      <c r="CN151" s="700">
        <v>0</v>
      </c>
      <c r="CO151" s="700">
        <v>0</v>
      </c>
      <c r="CP151" s="700">
        <v>0</v>
      </c>
      <c r="CQ151" s="700">
        <v>0</v>
      </c>
      <c r="CR151" s="700">
        <v>0</v>
      </c>
      <c r="CS151" s="700">
        <v>0</v>
      </c>
      <c r="CT151" s="700">
        <v>0</v>
      </c>
      <c r="CU151" s="700">
        <v>0</v>
      </c>
      <c r="CV151" s="700">
        <v>0</v>
      </c>
      <c r="CW151" s="700">
        <v>0</v>
      </c>
      <c r="CX151" s="700">
        <v>0</v>
      </c>
      <c r="CY151" s="700">
        <v>0</v>
      </c>
      <c r="CZ151" s="953">
        <v>0</v>
      </c>
      <c r="DA151" s="954">
        <v>0</v>
      </c>
      <c r="DB151" s="954">
        <v>0</v>
      </c>
      <c r="DC151" s="954">
        <v>0</v>
      </c>
      <c r="DD151" s="954">
        <v>0</v>
      </c>
      <c r="DE151" s="954">
        <v>0</v>
      </c>
      <c r="DF151" s="954">
        <v>0</v>
      </c>
      <c r="DG151" s="954">
        <v>0</v>
      </c>
      <c r="DH151" s="954">
        <v>0</v>
      </c>
      <c r="DI151" s="954">
        <v>0</v>
      </c>
      <c r="DJ151" s="954">
        <v>0</v>
      </c>
      <c r="DK151" s="954">
        <v>0</v>
      </c>
      <c r="DL151" s="954">
        <v>0</v>
      </c>
      <c r="DM151" s="954">
        <v>0</v>
      </c>
      <c r="DN151" s="954">
        <v>0</v>
      </c>
      <c r="DO151" s="954">
        <v>0</v>
      </c>
      <c r="DP151" s="954">
        <v>0</v>
      </c>
      <c r="DQ151" s="954">
        <v>0</v>
      </c>
      <c r="DR151" s="954">
        <v>0</v>
      </c>
      <c r="DS151" s="954">
        <v>0</v>
      </c>
      <c r="DT151" s="954">
        <v>0</v>
      </c>
      <c r="DU151" s="954">
        <v>0</v>
      </c>
      <c r="DV151" s="954">
        <v>0</v>
      </c>
      <c r="DW151" s="955">
        <v>0</v>
      </c>
      <c r="DX151" s="934"/>
    </row>
    <row r="152" spans="2:128" x14ac:dyDescent="0.2">
      <c r="B152" s="967"/>
      <c r="C152" s="966"/>
      <c r="D152" s="885"/>
      <c r="E152" s="920"/>
      <c r="F152" s="885"/>
      <c r="G152" s="885"/>
      <c r="H152" s="885"/>
      <c r="I152" s="885"/>
      <c r="J152" s="885"/>
      <c r="K152" s="885"/>
      <c r="L152" s="885"/>
      <c r="M152" s="885"/>
      <c r="N152" s="885"/>
      <c r="O152" s="885"/>
      <c r="P152" s="885"/>
      <c r="Q152" s="885"/>
      <c r="R152" s="964"/>
      <c r="S152" s="885"/>
      <c r="T152" s="885"/>
      <c r="U152" s="704" t="s">
        <v>502</v>
      </c>
      <c r="V152" s="697" t="s">
        <v>123</v>
      </c>
      <c r="W152" s="701" t="s">
        <v>493</v>
      </c>
      <c r="X152" s="705">
        <v>-232.32376378074721</v>
      </c>
      <c r="Y152" s="705">
        <v>-464.64752756149443</v>
      </c>
      <c r="Z152" s="705">
        <v>-696.97129134224156</v>
      </c>
      <c r="AA152" s="705">
        <v>-929.29505512298886</v>
      </c>
      <c r="AB152" s="705">
        <v>-1161.6188189037362</v>
      </c>
      <c r="AC152" s="705">
        <v>-1161.6188189037362</v>
      </c>
      <c r="AD152" s="705">
        <v>-1161.6188189037362</v>
      </c>
      <c r="AE152" s="705">
        <v>-1161.6188189037362</v>
      </c>
      <c r="AF152" s="705">
        <v>-1161.6188189037362</v>
      </c>
      <c r="AG152" s="705">
        <v>-1161.6188189037362</v>
      </c>
      <c r="AH152" s="705">
        <v>-929.29505512298886</v>
      </c>
      <c r="AI152" s="705">
        <v>-696.97129134224167</v>
      </c>
      <c r="AJ152" s="705">
        <v>-464.64752756149448</v>
      </c>
      <c r="AK152" s="705">
        <v>-232.32376378074719</v>
      </c>
      <c r="AL152" s="705">
        <v>0</v>
      </c>
      <c r="AM152" s="705">
        <v>0</v>
      </c>
      <c r="AN152" s="705">
        <v>0</v>
      </c>
      <c r="AO152" s="705">
        <v>0</v>
      </c>
      <c r="AP152" s="705">
        <v>0</v>
      </c>
      <c r="AQ152" s="705">
        <v>0</v>
      </c>
      <c r="AR152" s="705">
        <v>0</v>
      </c>
      <c r="AS152" s="705">
        <v>0</v>
      </c>
      <c r="AT152" s="705">
        <v>0</v>
      </c>
      <c r="AU152" s="705">
        <v>0</v>
      </c>
      <c r="AV152" s="705">
        <v>0</v>
      </c>
      <c r="AW152" s="705">
        <v>0</v>
      </c>
      <c r="AX152" s="705">
        <v>0</v>
      </c>
      <c r="AY152" s="705">
        <v>0</v>
      </c>
      <c r="AZ152" s="705">
        <v>0</v>
      </c>
      <c r="BA152" s="705">
        <v>0</v>
      </c>
      <c r="BB152" s="705">
        <v>0</v>
      </c>
      <c r="BC152" s="705">
        <v>0</v>
      </c>
      <c r="BD152" s="705">
        <v>0</v>
      </c>
      <c r="BE152" s="705">
        <v>0</v>
      </c>
      <c r="BF152" s="705">
        <v>0</v>
      </c>
      <c r="BG152" s="705">
        <v>0</v>
      </c>
      <c r="BH152" s="705">
        <v>0</v>
      </c>
      <c r="BI152" s="705">
        <v>0</v>
      </c>
      <c r="BJ152" s="705">
        <v>0</v>
      </c>
      <c r="BK152" s="705">
        <v>0</v>
      </c>
      <c r="BL152" s="705">
        <v>0</v>
      </c>
      <c r="BM152" s="705">
        <v>0</v>
      </c>
      <c r="BN152" s="705">
        <v>0</v>
      </c>
      <c r="BO152" s="705">
        <v>0</v>
      </c>
      <c r="BP152" s="705">
        <v>0</v>
      </c>
      <c r="BQ152" s="705">
        <v>0</v>
      </c>
      <c r="BR152" s="705">
        <v>0</v>
      </c>
      <c r="BS152" s="705">
        <v>0</v>
      </c>
      <c r="BT152" s="705">
        <v>0</v>
      </c>
      <c r="BU152" s="705">
        <v>0</v>
      </c>
      <c r="BV152" s="705">
        <v>0</v>
      </c>
      <c r="BW152" s="705">
        <v>0</v>
      </c>
      <c r="BX152" s="705">
        <v>0</v>
      </c>
      <c r="BY152" s="705">
        <v>0</v>
      </c>
      <c r="BZ152" s="705">
        <v>0</v>
      </c>
      <c r="CA152" s="705">
        <v>0</v>
      </c>
      <c r="CB152" s="705">
        <v>0</v>
      </c>
      <c r="CC152" s="705">
        <v>0</v>
      </c>
      <c r="CD152" s="705">
        <v>0</v>
      </c>
      <c r="CE152" s="705">
        <v>0</v>
      </c>
      <c r="CF152" s="705">
        <v>0</v>
      </c>
      <c r="CG152" s="705">
        <v>0</v>
      </c>
      <c r="CH152" s="705">
        <v>0</v>
      </c>
      <c r="CI152" s="705">
        <v>0</v>
      </c>
      <c r="CJ152" s="705">
        <v>0</v>
      </c>
      <c r="CK152" s="705">
        <v>0</v>
      </c>
      <c r="CL152" s="705">
        <v>0</v>
      </c>
      <c r="CM152" s="705">
        <v>0</v>
      </c>
      <c r="CN152" s="705">
        <v>0</v>
      </c>
      <c r="CO152" s="705">
        <v>0</v>
      </c>
      <c r="CP152" s="705">
        <v>0</v>
      </c>
      <c r="CQ152" s="705">
        <v>0</v>
      </c>
      <c r="CR152" s="705">
        <v>0</v>
      </c>
      <c r="CS152" s="705">
        <v>0</v>
      </c>
      <c r="CT152" s="705">
        <v>0</v>
      </c>
      <c r="CU152" s="705">
        <v>0</v>
      </c>
      <c r="CV152" s="705">
        <v>0</v>
      </c>
      <c r="CW152" s="705">
        <v>0</v>
      </c>
      <c r="CX152" s="705">
        <v>0</v>
      </c>
      <c r="CY152" s="705">
        <v>0</v>
      </c>
      <c r="CZ152" s="953">
        <v>0</v>
      </c>
      <c r="DA152" s="954">
        <v>0</v>
      </c>
      <c r="DB152" s="954">
        <v>0</v>
      </c>
      <c r="DC152" s="954">
        <v>0</v>
      </c>
      <c r="DD152" s="954">
        <v>0</v>
      </c>
      <c r="DE152" s="954">
        <v>0</v>
      </c>
      <c r="DF152" s="954">
        <v>0</v>
      </c>
      <c r="DG152" s="954">
        <v>0</v>
      </c>
      <c r="DH152" s="954">
        <v>0</v>
      </c>
      <c r="DI152" s="954">
        <v>0</v>
      </c>
      <c r="DJ152" s="954">
        <v>0</v>
      </c>
      <c r="DK152" s="954">
        <v>0</v>
      </c>
      <c r="DL152" s="954">
        <v>0</v>
      </c>
      <c r="DM152" s="954">
        <v>0</v>
      </c>
      <c r="DN152" s="954">
        <v>0</v>
      </c>
      <c r="DO152" s="954">
        <v>0</v>
      </c>
      <c r="DP152" s="954">
        <v>0</v>
      </c>
      <c r="DQ152" s="954">
        <v>0</v>
      </c>
      <c r="DR152" s="954">
        <v>0</v>
      </c>
      <c r="DS152" s="954">
        <v>0</v>
      </c>
      <c r="DT152" s="954">
        <v>0</v>
      </c>
      <c r="DU152" s="954">
        <v>0</v>
      </c>
      <c r="DV152" s="954">
        <v>0</v>
      </c>
      <c r="DW152" s="955">
        <v>0</v>
      </c>
      <c r="DX152" s="934"/>
    </row>
    <row r="153" spans="2:128" ht="13.5" thickBot="1" x14ac:dyDescent="0.25">
      <c r="B153" s="968"/>
      <c r="C153" s="760"/>
      <c r="D153" s="761"/>
      <c r="E153" s="778"/>
      <c r="F153" s="761"/>
      <c r="G153" s="761"/>
      <c r="H153" s="761"/>
      <c r="I153" s="761"/>
      <c r="J153" s="761"/>
      <c r="K153" s="761"/>
      <c r="L153" s="761"/>
      <c r="M153" s="761"/>
      <c r="N153" s="761"/>
      <c r="O153" s="761"/>
      <c r="P153" s="761"/>
      <c r="Q153" s="761"/>
      <c r="R153" s="762"/>
      <c r="S153" s="761"/>
      <c r="T153" s="761"/>
      <c r="U153" s="779" t="s">
        <v>126</v>
      </c>
      <c r="V153" s="780" t="s">
        <v>503</v>
      </c>
      <c r="W153" s="969" t="s">
        <v>493</v>
      </c>
      <c r="X153" s="970">
        <f>SUM(X142:X152)</f>
        <v>278.84562621925284</v>
      </c>
      <c r="Y153" s="970">
        <f t="shared" ref="Y153:CJ153" si="50">SUM(Y142:Y152)</f>
        <v>313.99464744410062</v>
      </c>
      <c r="Z153" s="970">
        <f t="shared" si="50"/>
        <v>4.8284784995108794</v>
      </c>
      <c r="AA153" s="970">
        <f t="shared" si="50"/>
        <v>-413.15769044507908</v>
      </c>
      <c r="AB153" s="970">
        <f t="shared" si="50"/>
        <v>-653.14385938966905</v>
      </c>
      <c r="AC153" s="970">
        <f t="shared" si="50"/>
        <v>-739.96365455351179</v>
      </c>
      <c r="AD153" s="970">
        <f t="shared" si="50"/>
        <v>-736.95283971735444</v>
      </c>
      <c r="AE153" s="970">
        <f t="shared" si="50"/>
        <v>-733.9420248811972</v>
      </c>
      <c r="AF153" s="970">
        <f t="shared" si="50"/>
        <v>-730.93121004503996</v>
      </c>
      <c r="AG153" s="970">
        <f t="shared" si="50"/>
        <v>-677.92039520888261</v>
      </c>
      <c r="AH153" s="970">
        <f t="shared" si="50"/>
        <v>-442.58581659197802</v>
      </c>
      <c r="AI153" s="970">
        <f t="shared" si="50"/>
        <v>-256.92775637620838</v>
      </c>
      <c r="AJ153" s="970">
        <f t="shared" si="50"/>
        <v>-21.269696160438741</v>
      </c>
      <c r="AK153" s="970">
        <f t="shared" si="50"/>
        <v>214.38836405533095</v>
      </c>
      <c r="AL153" s="970">
        <f t="shared" si="50"/>
        <v>450.04642427110059</v>
      </c>
      <c r="AM153" s="970">
        <f t="shared" si="50"/>
        <v>453.38072070612304</v>
      </c>
      <c r="AN153" s="970">
        <f t="shared" si="50"/>
        <v>456.71501714114544</v>
      </c>
      <c r="AO153" s="970">
        <f t="shared" si="50"/>
        <v>460.04931357616789</v>
      </c>
      <c r="AP153" s="970">
        <f t="shared" si="50"/>
        <v>463.38361001119034</v>
      </c>
      <c r="AQ153" s="970">
        <f t="shared" si="50"/>
        <v>516.71790644621274</v>
      </c>
      <c r="AR153" s="970">
        <f t="shared" si="50"/>
        <v>520.05220288123519</v>
      </c>
      <c r="AS153" s="970">
        <f t="shared" si="50"/>
        <v>473.38649931625764</v>
      </c>
      <c r="AT153" s="970">
        <f t="shared" si="50"/>
        <v>476.72079575128009</v>
      </c>
      <c r="AU153" s="970">
        <f t="shared" si="50"/>
        <v>480.05509218630249</v>
      </c>
      <c r="AV153" s="970">
        <f t="shared" si="50"/>
        <v>483.38938862132494</v>
      </c>
      <c r="AW153" s="970">
        <f t="shared" si="50"/>
        <v>486.72368505634739</v>
      </c>
      <c r="AX153" s="970">
        <f t="shared" si="50"/>
        <v>490.05798149136979</v>
      </c>
      <c r="AY153" s="970">
        <f t="shared" si="50"/>
        <v>493.39227792639224</v>
      </c>
      <c r="AZ153" s="970">
        <f t="shared" si="50"/>
        <v>496.72657436141469</v>
      </c>
      <c r="BA153" s="970">
        <f t="shared" si="50"/>
        <v>550.06087079643703</v>
      </c>
      <c r="BB153" s="970">
        <f t="shared" si="50"/>
        <v>553.39516723145948</v>
      </c>
      <c r="BC153" s="970">
        <f t="shared" si="50"/>
        <v>506.76315252628314</v>
      </c>
      <c r="BD153" s="970">
        <f t="shared" si="50"/>
        <v>510.1181385937432</v>
      </c>
      <c r="BE153" s="970">
        <f t="shared" si="50"/>
        <v>513.47508492671409</v>
      </c>
      <c r="BF153" s="970">
        <f t="shared" si="50"/>
        <v>516.8321726860072</v>
      </c>
      <c r="BG153" s="970">
        <f t="shared" si="50"/>
        <v>520.1763482215614</v>
      </c>
      <c r="BH153" s="970">
        <f t="shared" si="50"/>
        <v>523.52285105394742</v>
      </c>
      <c r="BI153" s="970">
        <f t="shared" si="50"/>
        <v>526.85499399659022</v>
      </c>
      <c r="BJ153" s="970">
        <f t="shared" si="50"/>
        <v>530.17809583407575</v>
      </c>
      <c r="BK153" s="970">
        <f t="shared" si="50"/>
        <v>583.49497067488721</v>
      </c>
      <c r="BL153" s="970">
        <f t="shared" si="50"/>
        <v>586.80267078067891</v>
      </c>
      <c r="BM153" s="970">
        <f t="shared" si="50"/>
        <v>540.03698638905928</v>
      </c>
      <c r="BN153" s="970">
        <f t="shared" si="50"/>
        <v>543.26959712244434</v>
      </c>
      <c r="BO153" s="970">
        <f t="shared" si="50"/>
        <v>546.47378144277286</v>
      </c>
      <c r="BP153" s="970">
        <f t="shared" si="50"/>
        <v>549.66443929707805</v>
      </c>
      <c r="BQ153" s="970">
        <f t="shared" si="50"/>
        <v>552.82633916945088</v>
      </c>
      <c r="BR153" s="970">
        <f t="shared" si="50"/>
        <v>555.98534821204282</v>
      </c>
      <c r="BS153" s="970">
        <f t="shared" si="50"/>
        <v>559.11018152273493</v>
      </c>
      <c r="BT153" s="970">
        <f t="shared" si="50"/>
        <v>562.2202348446599</v>
      </c>
      <c r="BU153" s="970">
        <f t="shared" si="50"/>
        <v>615.30630051212222</v>
      </c>
      <c r="BV153" s="970">
        <f t="shared" si="50"/>
        <v>618.3739254918371</v>
      </c>
      <c r="BW153" s="970">
        <f t="shared" si="50"/>
        <v>571.44077367646651</v>
      </c>
      <c r="BX153" s="970">
        <f t="shared" si="50"/>
        <v>574.4879580916255</v>
      </c>
      <c r="BY153" s="970">
        <f t="shared" si="50"/>
        <v>577.52078884013929</v>
      </c>
      <c r="BZ153" s="970">
        <f t="shared" si="50"/>
        <v>580.52125316048955</v>
      </c>
      <c r="CA153" s="970">
        <f t="shared" si="50"/>
        <v>583.52414733860894</v>
      </c>
      <c r="CB153" s="970">
        <f t="shared" si="50"/>
        <v>586.48049997507076</v>
      </c>
      <c r="CC153" s="970">
        <f t="shared" si="50"/>
        <v>589.43900952747288</v>
      </c>
      <c r="CD153" s="970">
        <f t="shared" si="50"/>
        <v>592.36846342571278</v>
      </c>
      <c r="CE153" s="970">
        <f t="shared" si="50"/>
        <v>645.28708514821869</v>
      </c>
      <c r="CF153" s="970">
        <f t="shared" si="50"/>
        <v>648.17312688136042</v>
      </c>
      <c r="CG153" s="970">
        <f t="shared" si="50"/>
        <v>601.116029501973</v>
      </c>
      <c r="CH153" s="970">
        <f t="shared" si="50"/>
        <v>604.02736335366876</v>
      </c>
      <c r="CI153" s="970">
        <f t="shared" si="50"/>
        <v>606.92507446895104</v>
      </c>
      <c r="CJ153" s="970">
        <f t="shared" si="50"/>
        <v>609.81146692448692</v>
      </c>
      <c r="CK153" s="970">
        <f t="shared" ref="CK153:DW153" si="51">SUM(CK142:CK152)</f>
        <v>612.70575383796131</v>
      </c>
      <c r="CL153" s="970">
        <f t="shared" si="51"/>
        <v>615.56554928039236</v>
      </c>
      <c r="CM153" s="970">
        <f t="shared" si="51"/>
        <v>618.41135047917885</v>
      </c>
      <c r="CN153" s="970">
        <f t="shared" si="51"/>
        <v>621.25438501023677</v>
      </c>
      <c r="CO153" s="970">
        <f t="shared" si="51"/>
        <v>624.08080685541734</v>
      </c>
      <c r="CP153" s="970">
        <f t="shared" si="51"/>
        <v>676.90602865573987</v>
      </c>
      <c r="CQ153" s="970">
        <f t="shared" si="51"/>
        <v>679.75089033874133</v>
      </c>
      <c r="CR153" s="970">
        <f t="shared" si="51"/>
        <v>632.59281843153144</v>
      </c>
      <c r="CS153" s="970">
        <f t="shared" si="51"/>
        <v>635.40724176560207</v>
      </c>
      <c r="CT153" s="970">
        <f t="shared" si="51"/>
        <v>638.21829553146688</v>
      </c>
      <c r="CU153" s="970">
        <f t="shared" si="51"/>
        <v>641.02348253095636</v>
      </c>
      <c r="CV153" s="970">
        <f t="shared" si="51"/>
        <v>643.82481097704817</v>
      </c>
      <c r="CW153" s="970">
        <f t="shared" si="51"/>
        <v>646.63250181374883</v>
      </c>
      <c r="CX153" s="970">
        <f t="shared" si="51"/>
        <v>649.41406017347981</v>
      </c>
      <c r="CY153" s="971">
        <f t="shared" si="51"/>
        <v>702.2115958745876</v>
      </c>
      <c r="CZ153" s="972">
        <f t="shared" si="51"/>
        <v>0</v>
      </c>
      <c r="DA153" s="973">
        <f t="shared" si="51"/>
        <v>0</v>
      </c>
      <c r="DB153" s="973">
        <f t="shared" si="51"/>
        <v>0</v>
      </c>
      <c r="DC153" s="973">
        <f t="shared" si="51"/>
        <v>0</v>
      </c>
      <c r="DD153" s="973">
        <f t="shared" si="51"/>
        <v>0</v>
      </c>
      <c r="DE153" s="973">
        <f t="shared" si="51"/>
        <v>0</v>
      </c>
      <c r="DF153" s="973">
        <f t="shared" si="51"/>
        <v>0</v>
      </c>
      <c r="DG153" s="973">
        <f t="shared" si="51"/>
        <v>0</v>
      </c>
      <c r="DH153" s="973">
        <f t="shared" si="51"/>
        <v>0</v>
      </c>
      <c r="DI153" s="973">
        <f t="shared" si="51"/>
        <v>0</v>
      </c>
      <c r="DJ153" s="973">
        <f t="shared" si="51"/>
        <v>0</v>
      </c>
      <c r="DK153" s="973">
        <f t="shared" si="51"/>
        <v>0</v>
      </c>
      <c r="DL153" s="973">
        <f t="shared" si="51"/>
        <v>0</v>
      </c>
      <c r="DM153" s="973">
        <f t="shared" si="51"/>
        <v>0</v>
      </c>
      <c r="DN153" s="973">
        <f t="shared" si="51"/>
        <v>0</v>
      </c>
      <c r="DO153" s="973">
        <f t="shared" si="51"/>
        <v>0</v>
      </c>
      <c r="DP153" s="973">
        <f t="shared" si="51"/>
        <v>0</v>
      </c>
      <c r="DQ153" s="973">
        <f t="shared" si="51"/>
        <v>0</v>
      </c>
      <c r="DR153" s="973">
        <f t="shared" si="51"/>
        <v>0</v>
      </c>
      <c r="DS153" s="973">
        <f t="shared" si="51"/>
        <v>0</v>
      </c>
      <c r="DT153" s="973">
        <f t="shared" si="51"/>
        <v>0</v>
      </c>
      <c r="DU153" s="973">
        <f t="shared" si="51"/>
        <v>0</v>
      </c>
      <c r="DV153" s="973">
        <f t="shared" si="51"/>
        <v>0</v>
      </c>
      <c r="DW153" s="974">
        <f t="shared" si="51"/>
        <v>0</v>
      </c>
      <c r="DX153" s="934"/>
    </row>
    <row r="154" spans="2:128" ht="43.15" customHeight="1" x14ac:dyDescent="0.2">
      <c r="B154" s="942" t="s">
        <v>770</v>
      </c>
      <c r="C154" s="693" t="s">
        <v>780</v>
      </c>
      <c r="D154" s="944" t="s">
        <v>781</v>
      </c>
      <c r="E154" s="978" t="s">
        <v>520</v>
      </c>
      <c r="F154" s="945" t="s">
        <v>696</v>
      </c>
      <c r="G154" s="946" t="s">
        <v>51</v>
      </c>
      <c r="H154" s="947" t="s">
        <v>490</v>
      </c>
      <c r="I154" s="948">
        <f>MAX(X154:AV154)</f>
        <v>2</v>
      </c>
      <c r="J154" s="949">
        <f>SUMPRODUCT($X$2:$CY$2,$X154:$CY154)*365</f>
        <v>19415.455666598718</v>
      </c>
      <c r="K154" s="949">
        <f>SUMPRODUCT($X$2:$CY$2,$X155:$CY155)+SUMPRODUCT($X$2:$CY$2,$X156:$CY156)+SUMPRODUCT($X$2:$CY$2,$X157:$CY157)</f>
        <v>37841.807354929828</v>
      </c>
      <c r="L154" s="949">
        <f>SUMPRODUCT($X$2:$CY$2,$X158:$CY158) +SUMPRODUCT($X$2:$CY$2,$X159:$CY159)</f>
        <v>0</v>
      </c>
      <c r="M154" s="949">
        <f>SUMPRODUCT($X$2:$CY$2,$X160:$CY160)</f>
        <v>-1784.7842051505027</v>
      </c>
      <c r="N154" s="949">
        <f>SUMPRODUCT($X$2:$CY$2,$X163:$CY163) +SUMPRODUCT($X$2:$CY$2,$X164:$CY164)</f>
        <v>66.317826745943592</v>
      </c>
      <c r="O154" s="949">
        <f>SUMPRODUCT($X$2:$CY$2,$X161:$CY161) +SUMPRODUCT($X$2:$CY$2,$X162:$CY162) +SUMPRODUCT($X$2:$CY$2,$X165:$CY165)</f>
        <v>-30247.463304353369</v>
      </c>
      <c r="P154" s="949">
        <f>SUM(K154:O154)</f>
        <v>5875.8776721719041</v>
      </c>
      <c r="Q154" s="949">
        <f>(SUM(K154:M154)*100000)/(J154*1000)</f>
        <v>185.7129895324056</v>
      </c>
      <c r="R154" s="950">
        <f>(P154*100000)/(J154*1000)</f>
        <v>30.263918463064662</v>
      </c>
      <c r="S154" s="951">
        <v>3</v>
      </c>
      <c r="T154" s="952">
        <v>5</v>
      </c>
      <c r="U154" s="696" t="s">
        <v>491</v>
      </c>
      <c r="V154" s="697" t="s">
        <v>123</v>
      </c>
      <c r="W154" s="698" t="s">
        <v>75</v>
      </c>
      <c r="X154" s="688">
        <f>2/5</f>
        <v>0.4</v>
      </c>
      <c r="Y154" s="688">
        <v>0.8</v>
      </c>
      <c r="Z154" s="688">
        <v>1.2</v>
      </c>
      <c r="AA154" s="688">
        <v>1.6</v>
      </c>
      <c r="AB154" s="688">
        <v>2</v>
      </c>
      <c r="AC154" s="688">
        <v>2</v>
      </c>
      <c r="AD154" s="688">
        <v>2</v>
      </c>
      <c r="AE154" s="688">
        <v>2</v>
      </c>
      <c r="AF154" s="688">
        <v>2</v>
      </c>
      <c r="AG154" s="688">
        <v>2</v>
      </c>
      <c r="AH154" s="688">
        <v>2</v>
      </c>
      <c r="AI154" s="688">
        <v>2</v>
      </c>
      <c r="AJ154" s="688">
        <v>2</v>
      </c>
      <c r="AK154" s="688">
        <v>2</v>
      </c>
      <c r="AL154" s="688">
        <v>2</v>
      </c>
      <c r="AM154" s="688">
        <v>2</v>
      </c>
      <c r="AN154" s="688">
        <v>2</v>
      </c>
      <c r="AO154" s="688">
        <v>2</v>
      </c>
      <c r="AP154" s="688">
        <v>2</v>
      </c>
      <c r="AQ154" s="688">
        <v>2</v>
      </c>
      <c r="AR154" s="688">
        <v>2</v>
      </c>
      <c r="AS154" s="688">
        <v>2</v>
      </c>
      <c r="AT154" s="688">
        <v>2</v>
      </c>
      <c r="AU154" s="688">
        <v>2</v>
      </c>
      <c r="AV154" s="688">
        <v>2</v>
      </c>
      <c r="AW154" s="688">
        <v>2</v>
      </c>
      <c r="AX154" s="688">
        <v>2</v>
      </c>
      <c r="AY154" s="688">
        <v>2</v>
      </c>
      <c r="AZ154" s="688">
        <v>2</v>
      </c>
      <c r="BA154" s="688">
        <v>2</v>
      </c>
      <c r="BB154" s="688">
        <v>2</v>
      </c>
      <c r="BC154" s="688">
        <v>2</v>
      </c>
      <c r="BD154" s="688">
        <v>2</v>
      </c>
      <c r="BE154" s="688">
        <v>2</v>
      </c>
      <c r="BF154" s="688">
        <v>2</v>
      </c>
      <c r="BG154" s="688">
        <v>2</v>
      </c>
      <c r="BH154" s="688">
        <v>2</v>
      </c>
      <c r="BI154" s="688">
        <v>2</v>
      </c>
      <c r="BJ154" s="688">
        <v>2</v>
      </c>
      <c r="BK154" s="688">
        <v>2</v>
      </c>
      <c r="BL154" s="688">
        <v>2</v>
      </c>
      <c r="BM154" s="688">
        <v>2</v>
      </c>
      <c r="BN154" s="688">
        <v>2</v>
      </c>
      <c r="BO154" s="688">
        <v>2</v>
      </c>
      <c r="BP154" s="688">
        <v>2</v>
      </c>
      <c r="BQ154" s="688">
        <v>2</v>
      </c>
      <c r="BR154" s="688">
        <v>2</v>
      </c>
      <c r="BS154" s="688">
        <v>2</v>
      </c>
      <c r="BT154" s="688">
        <v>2</v>
      </c>
      <c r="BU154" s="688">
        <v>2</v>
      </c>
      <c r="BV154" s="688">
        <v>2</v>
      </c>
      <c r="BW154" s="688">
        <v>2</v>
      </c>
      <c r="BX154" s="688">
        <v>2</v>
      </c>
      <c r="BY154" s="688">
        <v>2</v>
      </c>
      <c r="BZ154" s="688">
        <v>2</v>
      </c>
      <c r="CA154" s="688">
        <v>2</v>
      </c>
      <c r="CB154" s="688">
        <v>2</v>
      </c>
      <c r="CC154" s="688">
        <v>2</v>
      </c>
      <c r="CD154" s="688">
        <v>2</v>
      </c>
      <c r="CE154" s="688">
        <v>2</v>
      </c>
      <c r="CF154" s="688">
        <v>2</v>
      </c>
      <c r="CG154" s="688">
        <v>2</v>
      </c>
      <c r="CH154" s="688">
        <v>2</v>
      </c>
      <c r="CI154" s="688">
        <v>2</v>
      </c>
      <c r="CJ154" s="688">
        <v>2</v>
      </c>
      <c r="CK154" s="688">
        <v>2</v>
      </c>
      <c r="CL154" s="688">
        <v>2</v>
      </c>
      <c r="CM154" s="688">
        <v>2</v>
      </c>
      <c r="CN154" s="688">
        <v>2</v>
      </c>
      <c r="CO154" s="688">
        <v>2</v>
      </c>
      <c r="CP154" s="688">
        <v>2</v>
      </c>
      <c r="CQ154" s="688">
        <v>2</v>
      </c>
      <c r="CR154" s="688">
        <v>2</v>
      </c>
      <c r="CS154" s="688">
        <v>2</v>
      </c>
      <c r="CT154" s="688">
        <v>2</v>
      </c>
      <c r="CU154" s="688">
        <v>2</v>
      </c>
      <c r="CV154" s="688">
        <v>2</v>
      </c>
      <c r="CW154" s="688">
        <v>2</v>
      </c>
      <c r="CX154" s="688">
        <v>2</v>
      </c>
      <c r="CY154" s="688">
        <v>2</v>
      </c>
      <c r="CZ154" s="953">
        <v>0</v>
      </c>
      <c r="DA154" s="954">
        <v>0</v>
      </c>
      <c r="DB154" s="954">
        <v>0</v>
      </c>
      <c r="DC154" s="954">
        <v>0</v>
      </c>
      <c r="DD154" s="954">
        <v>0</v>
      </c>
      <c r="DE154" s="954">
        <v>0</v>
      </c>
      <c r="DF154" s="954">
        <v>0</v>
      </c>
      <c r="DG154" s="954">
        <v>0</v>
      </c>
      <c r="DH154" s="954">
        <v>0</v>
      </c>
      <c r="DI154" s="954">
        <v>0</v>
      </c>
      <c r="DJ154" s="954">
        <v>0</v>
      </c>
      <c r="DK154" s="954">
        <v>0</v>
      </c>
      <c r="DL154" s="954">
        <v>0</v>
      </c>
      <c r="DM154" s="954">
        <v>0</v>
      </c>
      <c r="DN154" s="954">
        <v>0</v>
      </c>
      <c r="DO154" s="954">
        <v>0</v>
      </c>
      <c r="DP154" s="954">
        <v>0</v>
      </c>
      <c r="DQ154" s="954">
        <v>0</v>
      </c>
      <c r="DR154" s="954">
        <v>0</v>
      </c>
      <c r="DS154" s="954">
        <v>0</v>
      </c>
      <c r="DT154" s="954">
        <v>0</v>
      </c>
      <c r="DU154" s="954">
        <v>0</v>
      </c>
      <c r="DV154" s="954">
        <v>0</v>
      </c>
      <c r="DW154" s="955">
        <v>0</v>
      </c>
      <c r="DX154" s="934"/>
    </row>
    <row r="155" spans="2:128" x14ac:dyDescent="0.2">
      <c r="B155" s="956"/>
      <c r="C155" s="735"/>
      <c r="D155" s="957"/>
      <c r="E155" s="958"/>
      <c r="F155" s="959"/>
      <c r="G155" s="957"/>
      <c r="H155" s="959"/>
      <c r="I155" s="959"/>
      <c r="J155" s="959"/>
      <c r="K155" s="959"/>
      <c r="L155" s="959"/>
      <c r="M155" s="959"/>
      <c r="N155" s="959"/>
      <c r="O155" s="959"/>
      <c r="P155" s="959"/>
      <c r="Q155" s="959"/>
      <c r="R155" s="738"/>
      <c r="S155" s="959"/>
      <c r="T155" s="959"/>
      <c r="U155" s="699" t="s">
        <v>492</v>
      </c>
      <c r="V155" s="697" t="s">
        <v>123</v>
      </c>
      <c r="W155" s="698" t="s">
        <v>493</v>
      </c>
      <c r="X155" s="689">
        <f>[2]Costs!F51</f>
        <v>4000</v>
      </c>
      <c r="Y155" s="689">
        <f>[2]Costs!G51</f>
        <v>4000</v>
      </c>
      <c r="Z155" s="689">
        <f>[2]Costs!H51</f>
        <v>4000</v>
      </c>
      <c r="AA155" s="689">
        <f>[2]Costs!I51</f>
        <v>4000</v>
      </c>
      <c r="AB155" s="689">
        <f>[2]Costs!J51</f>
        <v>4000</v>
      </c>
      <c r="AC155" s="689">
        <v>0</v>
      </c>
      <c r="AD155" s="689">
        <v>0</v>
      </c>
      <c r="AE155" s="689">
        <v>0</v>
      </c>
      <c r="AF155" s="689">
        <v>0</v>
      </c>
      <c r="AG155" s="689">
        <v>0</v>
      </c>
      <c r="AH155" s="689">
        <v>0</v>
      </c>
      <c r="AI155" s="689">
        <v>0</v>
      </c>
      <c r="AJ155" s="689">
        <v>0</v>
      </c>
      <c r="AK155" s="689">
        <v>0</v>
      </c>
      <c r="AL155" s="689">
        <v>0</v>
      </c>
      <c r="AM155" s="689">
        <v>0</v>
      </c>
      <c r="AN155" s="689">
        <v>0</v>
      </c>
      <c r="AO155" s="689">
        <v>0</v>
      </c>
      <c r="AP155" s="689">
        <v>0</v>
      </c>
      <c r="AQ155" s="689">
        <v>0</v>
      </c>
      <c r="AR155" s="689">
        <v>0</v>
      </c>
      <c r="AS155" s="689">
        <v>0</v>
      </c>
      <c r="AT155" s="689">
        <v>0</v>
      </c>
      <c r="AU155" s="689">
        <v>0</v>
      </c>
      <c r="AV155" s="689">
        <v>0</v>
      </c>
      <c r="AW155" s="689">
        <v>0</v>
      </c>
      <c r="AX155" s="689">
        <v>0</v>
      </c>
      <c r="AY155" s="689">
        <v>0</v>
      </c>
      <c r="AZ155" s="689">
        <v>0</v>
      </c>
      <c r="BA155" s="689">
        <v>0</v>
      </c>
      <c r="BB155" s="689">
        <v>0</v>
      </c>
      <c r="BC155" s="689">
        <v>0</v>
      </c>
      <c r="BD155" s="689">
        <v>0</v>
      </c>
      <c r="BE155" s="689">
        <v>0</v>
      </c>
      <c r="BF155" s="689">
        <v>0</v>
      </c>
      <c r="BG155" s="689">
        <v>0</v>
      </c>
      <c r="BH155" s="689">
        <v>0</v>
      </c>
      <c r="BI155" s="689">
        <v>0</v>
      </c>
      <c r="BJ155" s="689">
        <v>0</v>
      </c>
      <c r="BK155" s="689">
        <v>0</v>
      </c>
      <c r="BL155" s="689">
        <v>0</v>
      </c>
      <c r="BM155" s="689">
        <v>0</v>
      </c>
      <c r="BN155" s="689">
        <v>0</v>
      </c>
      <c r="BO155" s="689">
        <v>0</v>
      </c>
      <c r="BP155" s="689">
        <v>0</v>
      </c>
      <c r="BQ155" s="689">
        <v>0</v>
      </c>
      <c r="BR155" s="689">
        <v>0</v>
      </c>
      <c r="BS155" s="689">
        <v>0</v>
      </c>
      <c r="BT155" s="689">
        <v>0</v>
      </c>
      <c r="BU155" s="689">
        <v>0</v>
      </c>
      <c r="BV155" s="689">
        <v>0</v>
      </c>
      <c r="BW155" s="689">
        <v>0</v>
      </c>
      <c r="BX155" s="689">
        <v>0</v>
      </c>
      <c r="BY155" s="689">
        <v>0</v>
      </c>
      <c r="BZ155" s="689">
        <v>0</v>
      </c>
      <c r="CA155" s="689">
        <v>0</v>
      </c>
      <c r="CB155" s="689">
        <v>0</v>
      </c>
      <c r="CC155" s="689">
        <v>0</v>
      </c>
      <c r="CD155" s="689">
        <v>0</v>
      </c>
      <c r="CE155" s="689">
        <v>0</v>
      </c>
      <c r="CF155" s="689">
        <v>0</v>
      </c>
      <c r="CG155" s="689">
        <v>0</v>
      </c>
      <c r="CH155" s="689">
        <v>0</v>
      </c>
      <c r="CI155" s="689">
        <v>0</v>
      </c>
      <c r="CJ155" s="689">
        <v>0</v>
      </c>
      <c r="CK155" s="689">
        <v>0</v>
      </c>
      <c r="CL155" s="689">
        <v>0</v>
      </c>
      <c r="CM155" s="689">
        <v>0</v>
      </c>
      <c r="CN155" s="689">
        <v>0</v>
      </c>
      <c r="CO155" s="689">
        <v>0</v>
      </c>
      <c r="CP155" s="689">
        <v>0</v>
      </c>
      <c r="CQ155" s="689">
        <v>0</v>
      </c>
      <c r="CR155" s="689">
        <v>0</v>
      </c>
      <c r="CS155" s="689">
        <v>0</v>
      </c>
      <c r="CT155" s="689">
        <v>0</v>
      </c>
      <c r="CU155" s="689">
        <v>0</v>
      </c>
      <c r="CV155" s="689">
        <v>0</v>
      </c>
      <c r="CW155" s="689">
        <v>0</v>
      </c>
      <c r="CX155" s="689">
        <v>0</v>
      </c>
      <c r="CY155" s="689">
        <v>0</v>
      </c>
      <c r="CZ155" s="953">
        <v>0</v>
      </c>
      <c r="DA155" s="954">
        <v>0</v>
      </c>
      <c r="DB155" s="954">
        <v>0</v>
      </c>
      <c r="DC155" s="954">
        <v>0</v>
      </c>
      <c r="DD155" s="954">
        <v>0</v>
      </c>
      <c r="DE155" s="954">
        <v>0</v>
      </c>
      <c r="DF155" s="954">
        <v>0</v>
      </c>
      <c r="DG155" s="954">
        <v>0</v>
      </c>
      <c r="DH155" s="954">
        <v>0</v>
      </c>
      <c r="DI155" s="954">
        <v>0</v>
      </c>
      <c r="DJ155" s="954">
        <v>0</v>
      </c>
      <c r="DK155" s="954">
        <v>0</v>
      </c>
      <c r="DL155" s="954">
        <v>0</v>
      </c>
      <c r="DM155" s="954">
        <v>0</v>
      </c>
      <c r="DN155" s="954">
        <v>0</v>
      </c>
      <c r="DO155" s="954">
        <v>0</v>
      </c>
      <c r="DP155" s="954">
        <v>0</v>
      </c>
      <c r="DQ155" s="954">
        <v>0</v>
      </c>
      <c r="DR155" s="954">
        <v>0</v>
      </c>
      <c r="DS155" s="954">
        <v>0</v>
      </c>
      <c r="DT155" s="954">
        <v>0</v>
      </c>
      <c r="DU155" s="954">
        <v>0</v>
      </c>
      <c r="DV155" s="954">
        <v>0</v>
      </c>
      <c r="DW155" s="955">
        <v>0</v>
      </c>
      <c r="DX155" s="934"/>
    </row>
    <row r="156" spans="2:128" x14ac:dyDescent="0.2">
      <c r="B156" s="960"/>
      <c r="C156" s="743"/>
      <c r="D156" s="961"/>
      <c r="E156" s="962"/>
      <c r="F156" s="961"/>
      <c r="G156" s="961"/>
      <c r="H156" s="961"/>
      <c r="I156" s="961"/>
      <c r="J156" s="961"/>
      <c r="K156" s="961"/>
      <c r="L156" s="961"/>
      <c r="M156" s="961"/>
      <c r="N156" s="961"/>
      <c r="O156" s="961"/>
      <c r="P156" s="961"/>
      <c r="Q156" s="961"/>
      <c r="R156" s="745"/>
      <c r="S156" s="961"/>
      <c r="T156" s="961"/>
      <c r="U156" s="699" t="s">
        <v>494</v>
      </c>
      <c r="V156" s="697" t="s">
        <v>123</v>
      </c>
      <c r="W156" s="698" t="s">
        <v>493</v>
      </c>
      <c r="X156" s="700">
        <v>0</v>
      </c>
      <c r="Y156" s="700">
        <v>0</v>
      </c>
      <c r="Z156" s="700">
        <v>0</v>
      </c>
      <c r="AA156" s="700">
        <v>0</v>
      </c>
      <c r="AB156" s="700">
        <v>0</v>
      </c>
      <c r="AC156" s="700">
        <v>0</v>
      </c>
      <c r="AD156" s="700">
        <v>0</v>
      </c>
      <c r="AE156" s="700">
        <v>0</v>
      </c>
      <c r="AF156" s="700">
        <v>0</v>
      </c>
      <c r="AG156" s="700">
        <v>0</v>
      </c>
      <c r="AH156" s="700">
        <v>0</v>
      </c>
      <c r="AI156" s="700">
        <v>0</v>
      </c>
      <c r="AJ156" s="700">
        <v>0</v>
      </c>
      <c r="AK156" s="700">
        <v>0</v>
      </c>
      <c r="AL156" s="700">
        <v>0</v>
      </c>
      <c r="AM156" s="700">
        <v>0</v>
      </c>
      <c r="AN156" s="700">
        <v>0</v>
      </c>
      <c r="AO156" s="700">
        <v>0</v>
      </c>
      <c r="AP156" s="700">
        <v>0</v>
      </c>
      <c r="AQ156" s="700">
        <v>0</v>
      </c>
      <c r="AR156" s="700">
        <v>0</v>
      </c>
      <c r="AS156" s="700">
        <v>0</v>
      </c>
      <c r="AT156" s="700">
        <v>0</v>
      </c>
      <c r="AU156" s="700">
        <v>0</v>
      </c>
      <c r="AV156" s="700">
        <v>0</v>
      </c>
      <c r="AW156" s="700">
        <v>0</v>
      </c>
      <c r="AX156" s="700">
        <v>0</v>
      </c>
      <c r="AY156" s="700">
        <v>0</v>
      </c>
      <c r="AZ156" s="700">
        <v>0</v>
      </c>
      <c r="BA156" s="700">
        <v>0</v>
      </c>
      <c r="BB156" s="700">
        <v>0</v>
      </c>
      <c r="BC156" s="700">
        <v>0</v>
      </c>
      <c r="BD156" s="700">
        <v>0</v>
      </c>
      <c r="BE156" s="700">
        <v>0</v>
      </c>
      <c r="BF156" s="700">
        <v>0</v>
      </c>
      <c r="BG156" s="700">
        <v>0</v>
      </c>
      <c r="BH156" s="700">
        <v>0</v>
      </c>
      <c r="BI156" s="700">
        <v>0</v>
      </c>
      <c r="BJ156" s="700">
        <v>0</v>
      </c>
      <c r="BK156" s="700">
        <v>0</v>
      </c>
      <c r="BL156" s="700">
        <v>0</v>
      </c>
      <c r="BM156" s="700">
        <v>0</v>
      </c>
      <c r="BN156" s="700">
        <v>0</v>
      </c>
      <c r="BO156" s="700">
        <v>0</v>
      </c>
      <c r="BP156" s="700">
        <v>0</v>
      </c>
      <c r="BQ156" s="700">
        <v>0</v>
      </c>
      <c r="BR156" s="700">
        <v>0</v>
      </c>
      <c r="BS156" s="700">
        <v>0</v>
      </c>
      <c r="BT156" s="700">
        <v>0</v>
      </c>
      <c r="BU156" s="700">
        <v>0</v>
      </c>
      <c r="BV156" s="700">
        <v>0</v>
      </c>
      <c r="BW156" s="700">
        <v>0</v>
      </c>
      <c r="BX156" s="700">
        <v>0</v>
      </c>
      <c r="BY156" s="700">
        <v>0</v>
      </c>
      <c r="BZ156" s="700">
        <v>0</v>
      </c>
      <c r="CA156" s="700">
        <v>0</v>
      </c>
      <c r="CB156" s="700">
        <v>0</v>
      </c>
      <c r="CC156" s="700">
        <v>0</v>
      </c>
      <c r="CD156" s="700">
        <v>0</v>
      </c>
      <c r="CE156" s="700">
        <v>0</v>
      </c>
      <c r="CF156" s="700">
        <v>0</v>
      </c>
      <c r="CG156" s="700">
        <v>0</v>
      </c>
      <c r="CH156" s="700">
        <v>0</v>
      </c>
      <c r="CI156" s="700">
        <v>0</v>
      </c>
      <c r="CJ156" s="700">
        <v>0</v>
      </c>
      <c r="CK156" s="700">
        <v>0</v>
      </c>
      <c r="CL156" s="700">
        <v>0</v>
      </c>
      <c r="CM156" s="700">
        <v>0</v>
      </c>
      <c r="CN156" s="700">
        <v>0</v>
      </c>
      <c r="CO156" s="700">
        <v>0</v>
      </c>
      <c r="CP156" s="700">
        <v>0</v>
      </c>
      <c r="CQ156" s="700">
        <v>0</v>
      </c>
      <c r="CR156" s="700">
        <v>0</v>
      </c>
      <c r="CS156" s="700">
        <v>0</v>
      </c>
      <c r="CT156" s="700">
        <v>0</v>
      </c>
      <c r="CU156" s="700">
        <v>0</v>
      </c>
      <c r="CV156" s="700">
        <v>0</v>
      </c>
      <c r="CW156" s="700">
        <v>0</v>
      </c>
      <c r="CX156" s="700">
        <v>0</v>
      </c>
      <c r="CY156" s="700">
        <v>0</v>
      </c>
      <c r="CZ156" s="953">
        <v>0</v>
      </c>
      <c r="DA156" s="954">
        <v>0</v>
      </c>
      <c r="DB156" s="954">
        <v>0</v>
      </c>
      <c r="DC156" s="954">
        <v>0</v>
      </c>
      <c r="DD156" s="954">
        <v>0</v>
      </c>
      <c r="DE156" s="954">
        <v>0</v>
      </c>
      <c r="DF156" s="954">
        <v>0</v>
      </c>
      <c r="DG156" s="954">
        <v>0</v>
      </c>
      <c r="DH156" s="954">
        <v>0</v>
      </c>
      <c r="DI156" s="954">
        <v>0</v>
      </c>
      <c r="DJ156" s="954">
        <v>0</v>
      </c>
      <c r="DK156" s="954">
        <v>0</v>
      </c>
      <c r="DL156" s="954">
        <v>0</v>
      </c>
      <c r="DM156" s="954">
        <v>0</v>
      </c>
      <c r="DN156" s="954">
        <v>0</v>
      </c>
      <c r="DO156" s="954">
        <v>0</v>
      </c>
      <c r="DP156" s="954">
        <v>0</v>
      </c>
      <c r="DQ156" s="954">
        <v>0</v>
      </c>
      <c r="DR156" s="954">
        <v>0</v>
      </c>
      <c r="DS156" s="954">
        <v>0</v>
      </c>
      <c r="DT156" s="954">
        <v>0</v>
      </c>
      <c r="DU156" s="954">
        <v>0</v>
      </c>
      <c r="DV156" s="954">
        <v>0</v>
      </c>
      <c r="DW156" s="955">
        <v>0</v>
      </c>
      <c r="DX156" s="934"/>
    </row>
    <row r="157" spans="2:128" x14ac:dyDescent="0.2">
      <c r="B157" s="960"/>
      <c r="C157" s="743"/>
      <c r="D157" s="961"/>
      <c r="E157" s="962"/>
      <c r="F157" s="961"/>
      <c r="G157" s="885"/>
      <c r="H157" s="885"/>
      <c r="I157" s="885"/>
      <c r="J157" s="961"/>
      <c r="K157" s="961"/>
      <c r="L157" s="961"/>
      <c r="M157" s="961"/>
      <c r="N157" s="961"/>
      <c r="O157" s="961"/>
      <c r="P157" s="961"/>
      <c r="Q157" s="961"/>
      <c r="R157" s="745"/>
      <c r="S157" s="961"/>
      <c r="T157" s="961"/>
      <c r="U157" s="699" t="s">
        <v>721</v>
      </c>
      <c r="V157" s="697" t="s">
        <v>123</v>
      </c>
      <c r="W157" s="698" t="s">
        <v>493</v>
      </c>
      <c r="X157" s="689">
        <f>'[2]Financing cost'!B18</f>
        <v>144</v>
      </c>
      <c r="Y157" s="689">
        <f>'[2]Financing cost'!C18</f>
        <v>288</v>
      </c>
      <c r="Z157" s="689">
        <f>'[2]Financing cost'!D18</f>
        <v>432</v>
      </c>
      <c r="AA157" s="689">
        <f>'[2]Financing cost'!E18</f>
        <v>576</v>
      </c>
      <c r="AB157" s="689">
        <f>'[2]Financing cost'!F18</f>
        <v>720</v>
      </c>
      <c r="AC157" s="689">
        <f>AB157</f>
        <v>720</v>
      </c>
      <c r="AD157" s="689">
        <f>AC157</f>
        <v>720</v>
      </c>
      <c r="AE157" s="689">
        <f t="shared" ref="AE157:CP157" si="52">AD157</f>
        <v>720</v>
      </c>
      <c r="AF157" s="689">
        <f t="shared" si="52"/>
        <v>720</v>
      </c>
      <c r="AG157" s="689">
        <f t="shared" si="52"/>
        <v>720</v>
      </c>
      <c r="AH157" s="689">
        <f t="shared" si="52"/>
        <v>720</v>
      </c>
      <c r="AI157" s="689">
        <f t="shared" si="52"/>
        <v>720</v>
      </c>
      <c r="AJ157" s="689">
        <f t="shared" si="52"/>
        <v>720</v>
      </c>
      <c r="AK157" s="689">
        <f t="shared" si="52"/>
        <v>720</v>
      </c>
      <c r="AL157" s="689">
        <f t="shared" si="52"/>
        <v>720</v>
      </c>
      <c r="AM157" s="689">
        <f t="shared" si="52"/>
        <v>720</v>
      </c>
      <c r="AN157" s="689">
        <f t="shared" si="52"/>
        <v>720</v>
      </c>
      <c r="AO157" s="689">
        <f t="shared" si="52"/>
        <v>720</v>
      </c>
      <c r="AP157" s="689">
        <f t="shared" si="52"/>
        <v>720</v>
      </c>
      <c r="AQ157" s="689">
        <f t="shared" si="52"/>
        <v>720</v>
      </c>
      <c r="AR157" s="689">
        <f t="shared" si="52"/>
        <v>720</v>
      </c>
      <c r="AS157" s="689">
        <f t="shared" si="52"/>
        <v>720</v>
      </c>
      <c r="AT157" s="689">
        <f t="shared" si="52"/>
        <v>720</v>
      </c>
      <c r="AU157" s="689">
        <f t="shared" si="52"/>
        <v>720</v>
      </c>
      <c r="AV157" s="689">
        <f t="shared" si="52"/>
        <v>720</v>
      </c>
      <c r="AW157" s="689">
        <f t="shared" si="52"/>
        <v>720</v>
      </c>
      <c r="AX157" s="689">
        <f t="shared" si="52"/>
        <v>720</v>
      </c>
      <c r="AY157" s="689">
        <f t="shared" si="52"/>
        <v>720</v>
      </c>
      <c r="AZ157" s="689">
        <f t="shared" si="52"/>
        <v>720</v>
      </c>
      <c r="BA157" s="689">
        <f t="shared" si="52"/>
        <v>720</v>
      </c>
      <c r="BB157" s="689">
        <f t="shared" si="52"/>
        <v>720</v>
      </c>
      <c r="BC157" s="689">
        <f t="shared" si="52"/>
        <v>720</v>
      </c>
      <c r="BD157" s="689">
        <f t="shared" si="52"/>
        <v>720</v>
      </c>
      <c r="BE157" s="689">
        <f t="shared" si="52"/>
        <v>720</v>
      </c>
      <c r="BF157" s="689">
        <f t="shared" si="52"/>
        <v>720</v>
      </c>
      <c r="BG157" s="689">
        <f t="shared" si="52"/>
        <v>720</v>
      </c>
      <c r="BH157" s="689">
        <f t="shared" si="52"/>
        <v>720</v>
      </c>
      <c r="BI157" s="689">
        <f t="shared" si="52"/>
        <v>720</v>
      </c>
      <c r="BJ157" s="689">
        <f t="shared" si="52"/>
        <v>720</v>
      </c>
      <c r="BK157" s="689">
        <f t="shared" si="52"/>
        <v>720</v>
      </c>
      <c r="BL157" s="689">
        <f t="shared" si="52"/>
        <v>720</v>
      </c>
      <c r="BM157" s="689">
        <f t="shared" si="52"/>
        <v>720</v>
      </c>
      <c r="BN157" s="689">
        <f t="shared" si="52"/>
        <v>720</v>
      </c>
      <c r="BO157" s="689">
        <f t="shared" si="52"/>
        <v>720</v>
      </c>
      <c r="BP157" s="689">
        <f t="shared" si="52"/>
        <v>720</v>
      </c>
      <c r="BQ157" s="689">
        <f t="shared" si="52"/>
        <v>720</v>
      </c>
      <c r="BR157" s="689">
        <f t="shared" si="52"/>
        <v>720</v>
      </c>
      <c r="BS157" s="689">
        <f t="shared" si="52"/>
        <v>720</v>
      </c>
      <c r="BT157" s="689">
        <f t="shared" si="52"/>
        <v>720</v>
      </c>
      <c r="BU157" s="689">
        <f t="shared" si="52"/>
        <v>720</v>
      </c>
      <c r="BV157" s="689">
        <f t="shared" si="52"/>
        <v>720</v>
      </c>
      <c r="BW157" s="689">
        <f t="shared" si="52"/>
        <v>720</v>
      </c>
      <c r="BX157" s="689">
        <f t="shared" si="52"/>
        <v>720</v>
      </c>
      <c r="BY157" s="689">
        <f t="shared" si="52"/>
        <v>720</v>
      </c>
      <c r="BZ157" s="689">
        <f t="shared" si="52"/>
        <v>720</v>
      </c>
      <c r="CA157" s="689">
        <f t="shared" si="52"/>
        <v>720</v>
      </c>
      <c r="CB157" s="689">
        <f t="shared" si="52"/>
        <v>720</v>
      </c>
      <c r="CC157" s="689">
        <f t="shared" si="52"/>
        <v>720</v>
      </c>
      <c r="CD157" s="689">
        <f t="shared" si="52"/>
        <v>720</v>
      </c>
      <c r="CE157" s="689">
        <f t="shared" si="52"/>
        <v>720</v>
      </c>
      <c r="CF157" s="689">
        <f t="shared" si="52"/>
        <v>720</v>
      </c>
      <c r="CG157" s="689">
        <f t="shared" si="52"/>
        <v>720</v>
      </c>
      <c r="CH157" s="689">
        <f t="shared" si="52"/>
        <v>720</v>
      </c>
      <c r="CI157" s="689">
        <f t="shared" si="52"/>
        <v>720</v>
      </c>
      <c r="CJ157" s="689">
        <f t="shared" si="52"/>
        <v>720</v>
      </c>
      <c r="CK157" s="689">
        <f t="shared" si="52"/>
        <v>720</v>
      </c>
      <c r="CL157" s="689">
        <f t="shared" si="52"/>
        <v>720</v>
      </c>
      <c r="CM157" s="689">
        <f t="shared" si="52"/>
        <v>720</v>
      </c>
      <c r="CN157" s="689">
        <f t="shared" si="52"/>
        <v>720</v>
      </c>
      <c r="CO157" s="689">
        <f t="shared" si="52"/>
        <v>720</v>
      </c>
      <c r="CP157" s="689">
        <f t="shared" si="52"/>
        <v>720</v>
      </c>
      <c r="CQ157" s="689">
        <f t="shared" ref="CQ157:CY157" si="53">CP157</f>
        <v>720</v>
      </c>
      <c r="CR157" s="689">
        <f t="shared" si="53"/>
        <v>720</v>
      </c>
      <c r="CS157" s="689">
        <f t="shared" si="53"/>
        <v>720</v>
      </c>
      <c r="CT157" s="689">
        <f t="shared" si="53"/>
        <v>720</v>
      </c>
      <c r="CU157" s="689">
        <f t="shared" si="53"/>
        <v>720</v>
      </c>
      <c r="CV157" s="689">
        <f t="shared" si="53"/>
        <v>720</v>
      </c>
      <c r="CW157" s="689">
        <f t="shared" si="53"/>
        <v>720</v>
      </c>
      <c r="CX157" s="689">
        <f t="shared" si="53"/>
        <v>720</v>
      </c>
      <c r="CY157" s="689">
        <f t="shared" si="53"/>
        <v>720</v>
      </c>
      <c r="CZ157" s="953"/>
      <c r="DA157" s="954"/>
      <c r="DB157" s="954"/>
      <c r="DC157" s="954"/>
      <c r="DD157" s="954"/>
      <c r="DE157" s="954"/>
      <c r="DF157" s="954"/>
      <c r="DG157" s="954"/>
      <c r="DH157" s="954"/>
      <c r="DI157" s="954"/>
      <c r="DJ157" s="954"/>
      <c r="DK157" s="954"/>
      <c r="DL157" s="954"/>
      <c r="DM157" s="954"/>
      <c r="DN157" s="954"/>
      <c r="DO157" s="954"/>
      <c r="DP157" s="954"/>
      <c r="DQ157" s="954"/>
      <c r="DR157" s="954"/>
      <c r="DS157" s="954"/>
      <c r="DT157" s="954"/>
      <c r="DU157" s="954"/>
      <c r="DV157" s="954"/>
      <c r="DW157" s="955"/>
      <c r="DX157" s="934"/>
    </row>
    <row r="158" spans="2:128" x14ac:dyDescent="0.2">
      <c r="B158" s="960"/>
      <c r="C158" s="963"/>
      <c r="D158" s="885"/>
      <c r="E158" s="920"/>
      <c r="F158" s="885"/>
      <c r="J158" s="885"/>
      <c r="K158" s="885"/>
      <c r="L158" s="885"/>
      <c r="M158" s="885"/>
      <c r="N158" s="885"/>
      <c r="O158" s="885"/>
      <c r="P158" s="885"/>
      <c r="Q158" s="885"/>
      <c r="R158" s="964"/>
      <c r="S158" s="885"/>
      <c r="T158" s="885"/>
      <c r="U158" s="699" t="s">
        <v>495</v>
      </c>
      <c r="V158" s="697" t="s">
        <v>123</v>
      </c>
      <c r="W158" s="701" t="s">
        <v>493</v>
      </c>
      <c r="X158" s="689">
        <v>0</v>
      </c>
      <c r="Y158" s="689">
        <v>0</v>
      </c>
      <c r="Z158" s="689">
        <v>0</v>
      </c>
      <c r="AA158" s="689">
        <v>0</v>
      </c>
      <c r="AB158" s="689">
        <v>0</v>
      </c>
      <c r="AC158" s="689">
        <v>0</v>
      </c>
      <c r="AD158" s="689">
        <v>0</v>
      </c>
      <c r="AE158" s="689">
        <v>0</v>
      </c>
      <c r="AF158" s="689">
        <v>0</v>
      </c>
      <c r="AG158" s="689">
        <v>0</v>
      </c>
      <c r="AH158" s="689">
        <v>0</v>
      </c>
      <c r="AI158" s="689">
        <v>0</v>
      </c>
      <c r="AJ158" s="689">
        <v>0</v>
      </c>
      <c r="AK158" s="689">
        <v>0</v>
      </c>
      <c r="AL158" s="689">
        <v>0</v>
      </c>
      <c r="AM158" s="689">
        <v>0</v>
      </c>
      <c r="AN158" s="689">
        <v>0</v>
      </c>
      <c r="AO158" s="689">
        <v>0</v>
      </c>
      <c r="AP158" s="689">
        <v>0</v>
      </c>
      <c r="AQ158" s="689">
        <v>0</v>
      </c>
      <c r="AR158" s="689">
        <v>0</v>
      </c>
      <c r="AS158" s="689">
        <v>0</v>
      </c>
      <c r="AT158" s="689">
        <v>0</v>
      </c>
      <c r="AU158" s="689">
        <v>0</v>
      </c>
      <c r="AV158" s="689">
        <v>0</v>
      </c>
      <c r="AW158" s="689">
        <v>0</v>
      </c>
      <c r="AX158" s="689">
        <v>0</v>
      </c>
      <c r="AY158" s="689">
        <v>0</v>
      </c>
      <c r="AZ158" s="689">
        <v>0</v>
      </c>
      <c r="BA158" s="689">
        <v>0</v>
      </c>
      <c r="BB158" s="689">
        <v>0</v>
      </c>
      <c r="BC158" s="689">
        <v>0</v>
      </c>
      <c r="BD158" s="689">
        <v>0</v>
      </c>
      <c r="BE158" s="689">
        <v>0</v>
      </c>
      <c r="BF158" s="689">
        <v>0</v>
      </c>
      <c r="BG158" s="689">
        <v>0</v>
      </c>
      <c r="BH158" s="689">
        <v>0</v>
      </c>
      <c r="BI158" s="689">
        <v>0</v>
      </c>
      <c r="BJ158" s="689">
        <v>0</v>
      </c>
      <c r="BK158" s="689">
        <v>0</v>
      </c>
      <c r="BL158" s="689">
        <v>0</v>
      </c>
      <c r="BM158" s="689">
        <v>0</v>
      </c>
      <c r="BN158" s="689">
        <v>0</v>
      </c>
      <c r="BO158" s="689">
        <v>0</v>
      </c>
      <c r="BP158" s="689">
        <v>0</v>
      </c>
      <c r="BQ158" s="689">
        <v>0</v>
      </c>
      <c r="BR158" s="689">
        <v>0</v>
      </c>
      <c r="BS158" s="689">
        <v>0</v>
      </c>
      <c r="BT158" s="689">
        <v>0</v>
      </c>
      <c r="BU158" s="689">
        <v>0</v>
      </c>
      <c r="BV158" s="689">
        <v>0</v>
      </c>
      <c r="BW158" s="689">
        <v>0</v>
      </c>
      <c r="BX158" s="689">
        <v>0</v>
      </c>
      <c r="BY158" s="689">
        <v>0</v>
      </c>
      <c r="BZ158" s="689">
        <v>0</v>
      </c>
      <c r="CA158" s="689">
        <v>0</v>
      </c>
      <c r="CB158" s="689">
        <v>0</v>
      </c>
      <c r="CC158" s="689">
        <v>0</v>
      </c>
      <c r="CD158" s="689">
        <v>0</v>
      </c>
      <c r="CE158" s="689">
        <v>0</v>
      </c>
      <c r="CF158" s="689">
        <v>0</v>
      </c>
      <c r="CG158" s="689">
        <v>0</v>
      </c>
      <c r="CH158" s="689">
        <v>0</v>
      </c>
      <c r="CI158" s="689">
        <v>0</v>
      </c>
      <c r="CJ158" s="689">
        <v>0</v>
      </c>
      <c r="CK158" s="689">
        <v>0</v>
      </c>
      <c r="CL158" s="689">
        <v>0</v>
      </c>
      <c r="CM158" s="689">
        <v>0</v>
      </c>
      <c r="CN158" s="689">
        <v>0</v>
      </c>
      <c r="CO158" s="689">
        <v>0</v>
      </c>
      <c r="CP158" s="689">
        <v>0</v>
      </c>
      <c r="CQ158" s="689">
        <v>0</v>
      </c>
      <c r="CR158" s="689">
        <v>0</v>
      </c>
      <c r="CS158" s="689">
        <v>0</v>
      </c>
      <c r="CT158" s="689">
        <v>0</v>
      </c>
      <c r="CU158" s="689">
        <v>0</v>
      </c>
      <c r="CV158" s="689">
        <v>0</v>
      </c>
      <c r="CW158" s="689">
        <v>0</v>
      </c>
      <c r="CX158" s="689">
        <v>0</v>
      </c>
      <c r="CY158" s="689">
        <v>0</v>
      </c>
      <c r="CZ158" s="953">
        <v>0</v>
      </c>
      <c r="DA158" s="954">
        <v>0</v>
      </c>
      <c r="DB158" s="954">
        <v>0</v>
      </c>
      <c r="DC158" s="954">
        <v>0</v>
      </c>
      <c r="DD158" s="954">
        <v>0</v>
      </c>
      <c r="DE158" s="954">
        <v>0</v>
      </c>
      <c r="DF158" s="954">
        <v>0</v>
      </c>
      <c r="DG158" s="954">
        <v>0</v>
      </c>
      <c r="DH158" s="954">
        <v>0</v>
      </c>
      <c r="DI158" s="954">
        <v>0</v>
      </c>
      <c r="DJ158" s="954">
        <v>0</v>
      </c>
      <c r="DK158" s="954">
        <v>0</v>
      </c>
      <c r="DL158" s="954">
        <v>0</v>
      </c>
      <c r="DM158" s="954">
        <v>0</v>
      </c>
      <c r="DN158" s="954">
        <v>0</v>
      </c>
      <c r="DO158" s="954">
        <v>0</v>
      </c>
      <c r="DP158" s="954">
        <v>0</v>
      </c>
      <c r="DQ158" s="954">
        <v>0</v>
      </c>
      <c r="DR158" s="954">
        <v>0</v>
      </c>
      <c r="DS158" s="954">
        <v>0</v>
      </c>
      <c r="DT158" s="954">
        <v>0</v>
      </c>
      <c r="DU158" s="954">
        <v>0</v>
      </c>
      <c r="DV158" s="954">
        <v>0</v>
      </c>
      <c r="DW158" s="955">
        <v>0</v>
      </c>
      <c r="DX158" s="934"/>
    </row>
    <row r="159" spans="2:128" x14ac:dyDescent="0.2">
      <c r="B159" s="965"/>
      <c r="C159" s="966"/>
      <c r="D159" s="885"/>
      <c r="E159" s="920"/>
      <c r="F159" s="885"/>
      <c r="G159" s="885"/>
      <c r="H159" s="885"/>
      <c r="I159" s="885"/>
      <c r="J159" s="885"/>
      <c r="K159" s="885"/>
      <c r="L159" s="885"/>
      <c r="M159" s="885"/>
      <c r="N159" s="885"/>
      <c r="O159" s="885"/>
      <c r="P159" s="885"/>
      <c r="Q159" s="885"/>
      <c r="R159" s="964"/>
      <c r="S159" s="885"/>
      <c r="T159" s="885"/>
      <c r="U159" s="699" t="s">
        <v>496</v>
      </c>
      <c r="V159" s="697" t="s">
        <v>123</v>
      </c>
      <c r="W159" s="701" t="s">
        <v>493</v>
      </c>
      <c r="X159" s="700">
        <v>0</v>
      </c>
      <c r="Y159" s="700">
        <v>0</v>
      </c>
      <c r="Z159" s="700">
        <v>0</v>
      </c>
      <c r="AA159" s="700">
        <v>0</v>
      </c>
      <c r="AB159" s="700">
        <v>0</v>
      </c>
      <c r="AC159" s="700">
        <v>0</v>
      </c>
      <c r="AD159" s="700">
        <v>0</v>
      </c>
      <c r="AE159" s="700">
        <v>0</v>
      </c>
      <c r="AF159" s="700">
        <v>0</v>
      </c>
      <c r="AG159" s="700">
        <v>0</v>
      </c>
      <c r="AH159" s="700">
        <v>0</v>
      </c>
      <c r="AI159" s="700">
        <v>0</v>
      </c>
      <c r="AJ159" s="700">
        <v>0</v>
      </c>
      <c r="AK159" s="700">
        <v>0</v>
      </c>
      <c r="AL159" s="700">
        <v>0</v>
      </c>
      <c r="AM159" s="700">
        <v>0</v>
      </c>
      <c r="AN159" s="700">
        <v>0</v>
      </c>
      <c r="AO159" s="700">
        <v>0</v>
      </c>
      <c r="AP159" s="700">
        <v>0</v>
      </c>
      <c r="AQ159" s="700">
        <v>0</v>
      </c>
      <c r="AR159" s="700">
        <v>0</v>
      </c>
      <c r="AS159" s="700">
        <v>0</v>
      </c>
      <c r="AT159" s="700">
        <v>0</v>
      </c>
      <c r="AU159" s="700">
        <v>0</v>
      </c>
      <c r="AV159" s="700">
        <v>0</v>
      </c>
      <c r="AW159" s="700">
        <v>0</v>
      </c>
      <c r="AX159" s="700">
        <v>0</v>
      </c>
      <c r="AY159" s="700">
        <v>0</v>
      </c>
      <c r="AZ159" s="700">
        <v>0</v>
      </c>
      <c r="BA159" s="700">
        <v>0</v>
      </c>
      <c r="BB159" s="700">
        <v>0</v>
      </c>
      <c r="BC159" s="700">
        <v>0</v>
      </c>
      <c r="BD159" s="700">
        <v>0</v>
      </c>
      <c r="BE159" s="700">
        <v>0</v>
      </c>
      <c r="BF159" s="700">
        <v>0</v>
      </c>
      <c r="BG159" s="700">
        <v>0</v>
      </c>
      <c r="BH159" s="700">
        <v>0</v>
      </c>
      <c r="BI159" s="700">
        <v>0</v>
      </c>
      <c r="BJ159" s="700">
        <v>0</v>
      </c>
      <c r="BK159" s="700">
        <v>0</v>
      </c>
      <c r="BL159" s="700">
        <v>0</v>
      </c>
      <c r="BM159" s="700">
        <v>0</v>
      </c>
      <c r="BN159" s="700">
        <v>0</v>
      </c>
      <c r="BO159" s="700">
        <v>0</v>
      </c>
      <c r="BP159" s="700">
        <v>0</v>
      </c>
      <c r="BQ159" s="700">
        <v>0</v>
      </c>
      <c r="BR159" s="700">
        <v>0</v>
      </c>
      <c r="BS159" s="700">
        <v>0</v>
      </c>
      <c r="BT159" s="700">
        <v>0</v>
      </c>
      <c r="BU159" s="700">
        <v>0</v>
      </c>
      <c r="BV159" s="700">
        <v>0</v>
      </c>
      <c r="BW159" s="700">
        <v>0</v>
      </c>
      <c r="BX159" s="700">
        <v>0</v>
      </c>
      <c r="BY159" s="700">
        <v>0</v>
      </c>
      <c r="BZ159" s="700">
        <v>0</v>
      </c>
      <c r="CA159" s="700">
        <v>0</v>
      </c>
      <c r="CB159" s="700">
        <v>0</v>
      </c>
      <c r="CC159" s="700">
        <v>0</v>
      </c>
      <c r="CD159" s="700">
        <v>0</v>
      </c>
      <c r="CE159" s="700">
        <v>0</v>
      </c>
      <c r="CF159" s="700">
        <v>0</v>
      </c>
      <c r="CG159" s="700">
        <v>0</v>
      </c>
      <c r="CH159" s="700">
        <v>0</v>
      </c>
      <c r="CI159" s="700">
        <v>0</v>
      </c>
      <c r="CJ159" s="700">
        <v>0</v>
      </c>
      <c r="CK159" s="700">
        <v>0</v>
      </c>
      <c r="CL159" s="700">
        <v>0</v>
      </c>
      <c r="CM159" s="700">
        <v>0</v>
      </c>
      <c r="CN159" s="700">
        <v>0</v>
      </c>
      <c r="CO159" s="700">
        <v>0</v>
      </c>
      <c r="CP159" s="700">
        <v>0</v>
      </c>
      <c r="CQ159" s="700">
        <v>0</v>
      </c>
      <c r="CR159" s="700">
        <v>0</v>
      </c>
      <c r="CS159" s="700">
        <v>0</v>
      </c>
      <c r="CT159" s="700">
        <v>0</v>
      </c>
      <c r="CU159" s="700">
        <v>0</v>
      </c>
      <c r="CV159" s="700">
        <v>0</v>
      </c>
      <c r="CW159" s="700">
        <v>0</v>
      </c>
      <c r="CX159" s="700">
        <v>0</v>
      </c>
      <c r="CY159" s="700">
        <v>0</v>
      </c>
      <c r="CZ159" s="953">
        <v>0</v>
      </c>
      <c r="DA159" s="954">
        <v>0</v>
      </c>
      <c r="DB159" s="954">
        <v>0</v>
      </c>
      <c r="DC159" s="954">
        <v>0</v>
      </c>
      <c r="DD159" s="954">
        <v>0</v>
      </c>
      <c r="DE159" s="954">
        <v>0</v>
      </c>
      <c r="DF159" s="954">
        <v>0</v>
      </c>
      <c r="DG159" s="954">
        <v>0</v>
      </c>
      <c r="DH159" s="954">
        <v>0</v>
      </c>
      <c r="DI159" s="954">
        <v>0</v>
      </c>
      <c r="DJ159" s="954">
        <v>0</v>
      </c>
      <c r="DK159" s="954">
        <v>0</v>
      </c>
      <c r="DL159" s="954">
        <v>0</v>
      </c>
      <c r="DM159" s="954">
        <v>0</v>
      </c>
      <c r="DN159" s="954">
        <v>0</v>
      </c>
      <c r="DO159" s="954">
        <v>0</v>
      </c>
      <c r="DP159" s="954">
        <v>0</v>
      </c>
      <c r="DQ159" s="954">
        <v>0</v>
      </c>
      <c r="DR159" s="954">
        <v>0</v>
      </c>
      <c r="DS159" s="954">
        <v>0</v>
      </c>
      <c r="DT159" s="954">
        <v>0</v>
      </c>
      <c r="DU159" s="954">
        <v>0</v>
      </c>
      <c r="DV159" s="954">
        <v>0</v>
      </c>
      <c r="DW159" s="955">
        <v>0</v>
      </c>
      <c r="DX159" s="934"/>
    </row>
    <row r="160" spans="2:128" x14ac:dyDescent="0.2">
      <c r="B160" s="965"/>
      <c r="C160" s="966"/>
      <c r="D160" s="885"/>
      <c r="E160" s="920"/>
      <c r="F160" s="885"/>
      <c r="G160" s="885"/>
      <c r="H160" s="885"/>
      <c r="I160" s="885"/>
      <c r="J160" s="885"/>
      <c r="K160" s="885"/>
      <c r="L160" s="885"/>
      <c r="M160" s="885"/>
      <c r="N160" s="885"/>
      <c r="O160" s="885"/>
      <c r="P160" s="885"/>
      <c r="Q160" s="885"/>
      <c r="R160" s="964"/>
      <c r="S160" s="885"/>
      <c r="T160" s="885"/>
      <c r="U160" s="702" t="s">
        <v>497</v>
      </c>
      <c r="V160" s="703" t="s">
        <v>123</v>
      </c>
      <c r="W160" s="701" t="s">
        <v>493</v>
      </c>
      <c r="X160" s="700">
        <f>[2]Costs!F53</f>
        <v>-6.8306099999999992</v>
      </c>
      <c r="Y160" s="700">
        <f>[2]Costs!G53</f>
        <v>-20.491829999999997</v>
      </c>
      <c r="Z160" s="700">
        <f>[2]Costs!H53</f>
        <v>-34.153049999999993</v>
      </c>
      <c r="AA160" s="700">
        <f>[2]Costs!I53</f>
        <v>-47.814269999999993</v>
      </c>
      <c r="AB160" s="700">
        <f>[2]Costs!J53</f>
        <v>-61.475489999999994</v>
      </c>
      <c r="AC160" s="700">
        <f>[2]Costs!K53</f>
        <v>-68.306099999999986</v>
      </c>
      <c r="AD160" s="700">
        <f>AC160</f>
        <v>-68.306099999999986</v>
      </c>
      <c r="AE160" s="700">
        <f t="shared" ref="AE160:CP160" si="54">AD160</f>
        <v>-68.306099999999986</v>
      </c>
      <c r="AF160" s="700">
        <f t="shared" si="54"/>
        <v>-68.306099999999986</v>
      </c>
      <c r="AG160" s="700">
        <f t="shared" si="54"/>
        <v>-68.306099999999986</v>
      </c>
      <c r="AH160" s="700">
        <f t="shared" si="54"/>
        <v>-68.306099999999986</v>
      </c>
      <c r="AI160" s="700">
        <f t="shared" si="54"/>
        <v>-68.306099999999986</v>
      </c>
      <c r="AJ160" s="700">
        <f t="shared" si="54"/>
        <v>-68.306099999999986</v>
      </c>
      <c r="AK160" s="700">
        <f t="shared" si="54"/>
        <v>-68.306099999999986</v>
      </c>
      <c r="AL160" s="700">
        <f t="shared" si="54"/>
        <v>-68.306099999999986</v>
      </c>
      <c r="AM160" s="700">
        <f t="shared" si="54"/>
        <v>-68.306099999999986</v>
      </c>
      <c r="AN160" s="700">
        <f t="shared" si="54"/>
        <v>-68.306099999999986</v>
      </c>
      <c r="AO160" s="700">
        <f t="shared" si="54"/>
        <v>-68.306099999999986</v>
      </c>
      <c r="AP160" s="700">
        <f t="shared" si="54"/>
        <v>-68.306099999999986</v>
      </c>
      <c r="AQ160" s="700">
        <f t="shared" si="54"/>
        <v>-68.306099999999986</v>
      </c>
      <c r="AR160" s="700">
        <f t="shared" si="54"/>
        <v>-68.306099999999986</v>
      </c>
      <c r="AS160" s="700">
        <f t="shared" si="54"/>
        <v>-68.306099999999986</v>
      </c>
      <c r="AT160" s="700">
        <f t="shared" si="54"/>
        <v>-68.306099999999986</v>
      </c>
      <c r="AU160" s="700">
        <f t="shared" si="54"/>
        <v>-68.306099999999986</v>
      </c>
      <c r="AV160" s="700">
        <f t="shared" si="54"/>
        <v>-68.306099999999986</v>
      </c>
      <c r="AW160" s="700">
        <f t="shared" si="54"/>
        <v>-68.306099999999986</v>
      </c>
      <c r="AX160" s="700">
        <f t="shared" si="54"/>
        <v>-68.306099999999986</v>
      </c>
      <c r="AY160" s="700">
        <f t="shared" si="54"/>
        <v>-68.306099999999986</v>
      </c>
      <c r="AZ160" s="700">
        <f t="shared" si="54"/>
        <v>-68.306099999999986</v>
      </c>
      <c r="BA160" s="700">
        <f t="shared" si="54"/>
        <v>-68.306099999999986</v>
      </c>
      <c r="BB160" s="700">
        <f t="shared" si="54"/>
        <v>-68.306099999999986</v>
      </c>
      <c r="BC160" s="700">
        <f t="shared" si="54"/>
        <v>-68.306099999999986</v>
      </c>
      <c r="BD160" s="700">
        <f t="shared" si="54"/>
        <v>-68.306099999999986</v>
      </c>
      <c r="BE160" s="700">
        <f t="shared" si="54"/>
        <v>-68.306099999999986</v>
      </c>
      <c r="BF160" s="700">
        <f t="shared" si="54"/>
        <v>-68.306099999999986</v>
      </c>
      <c r="BG160" s="700">
        <f t="shared" si="54"/>
        <v>-68.306099999999986</v>
      </c>
      <c r="BH160" s="700">
        <f t="shared" si="54"/>
        <v>-68.306099999999986</v>
      </c>
      <c r="BI160" s="700">
        <f t="shared" si="54"/>
        <v>-68.306099999999986</v>
      </c>
      <c r="BJ160" s="700">
        <f t="shared" si="54"/>
        <v>-68.306099999999986</v>
      </c>
      <c r="BK160" s="700">
        <f t="shared" si="54"/>
        <v>-68.306099999999986</v>
      </c>
      <c r="BL160" s="700">
        <f t="shared" si="54"/>
        <v>-68.306099999999986</v>
      </c>
      <c r="BM160" s="700">
        <f t="shared" si="54"/>
        <v>-68.306099999999986</v>
      </c>
      <c r="BN160" s="700">
        <f t="shared" si="54"/>
        <v>-68.306099999999986</v>
      </c>
      <c r="BO160" s="700">
        <f t="shared" si="54"/>
        <v>-68.306099999999986</v>
      </c>
      <c r="BP160" s="700">
        <f t="shared" si="54"/>
        <v>-68.306099999999986</v>
      </c>
      <c r="BQ160" s="700">
        <f t="shared" si="54"/>
        <v>-68.306099999999986</v>
      </c>
      <c r="BR160" s="700">
        <f t="shared" si="54"/>
        <v>-68.306099999999986</v>
      </c>
      <c r="BS160" s="700">
        <f t="shared" si="54"/>
        <v>-68.306099999999986</v>
      </c>
      <c r="BT160" s="700">
        <f t="shared" si="54"/>
        <v>-68.306099999999986</v>
      </c>
      <c r="BU160" s="700">
        <f t="shared" si="54"/>
        <v>-68.306099999999986</v>
      </c>
      <c r="BV160" s="700">
        <f t="shared" si="54"/>
        <v>-68.306099999999986</v>
      </c>
      <c r="BW160" s="700">
        <f t="shared" si="54"/>
        <v>-68.306099999999986</v>
      </c>
      <c r="BX160" s="700">
        <f t="shared" si="54"/>
        <v>-68.306099999999986</v>
      </c>
      <c r="BY160" s="700">
        <f t="shared" si="54"/>
        <v>-68.306099999999986</v>
      </c>
      <c r="BZ160" s="700">
        <f t="shared" si="54"/>
        <v>-68.306099999999986</v>
      </c>
      <c r="CA160" s="700">
        <f t="shared" si="54"/>
        <v>-68.306099999999986</v>
      </c>
      <c r="CB160" s="700">
        <f t="shared" si="54"/>
        <v>-68.306099999999986</v>
      </c>
      <c r="CC160" s="700">
        <f t="shared" si="54"/>
        <v>-68.306099999999986</v>
      </c>
      <c r="CD160" s="700">
        <f t="shared" si="54"/>
        <v>-68.306099999999986</v>
      </c>
      <c r="CE160" s="700">
        <f t="shared" si="54"/>
        <v>-68.306099999999986</v>
      </c>
      <c r="CF160" s="700">
        <f t="shared" si="54"/>
        <v>-68.306099999999986</v>
      </c>
      <c r="CG160" s="700">
        <f t="shared" si="54"/>
        <v>-68.306099999999986</v>
      </c>
      <c r="CH160" s="700">
        <f t="shared" si="54"/>
        <v>-68.306099999999986</v>
      </c>
      <c r="CI160" s="700">
        <f t="shared" si="54"/>
        <v>-68.306099999999986</v>
      </c>
      <c r="CJ160" s="700">
        <f t="shared" si="54"/>
        <v>-68.306099999999986</v>
      </c>
      <c r="CK160" s="700">
        <f t="shared" si="54"/>
        <v>-68.306099999999986</v>
      </c>
      <c r="CL160" s="700">
        <f t="shared" si="54"/>
        <v>-68.306099999999986</v>
      </c>
      <c r="CM160" s="700">
        <f t="shared" si="54"/>
        <v>-68.306099999999986</v>
      </c>
      <c r="CN160" s="700">
        <f t="shared" si="54"/>
        <v>-68.306099999999986</v>
      </c>
      <c r="CO160" s="700">
        <f t="shared" si="54"/>
        <v>-68.306099999999986</v>
      </c>
      <c r="CP160" s="700">
        <f t="shared" si="54"/>
        <v>-68.306099999999986</v>
      </c>
      <c r="CQ160" s="700">
        <f t="shared" ref="CQ160:CY160" si="55">CP160</f>
        <v>-68.306099999999986</v>
      </c>
      <c r="CR160" s="700">
        <f t="shared" si="55"/>
        <v>-68.306099999999986</v>
      </c>
      <c r="CS160" s="700">
        <f t="shared" si="55"/>
        <v>-68.306099999999986</v>
      </c>
      <c r="CT160" s="700">
        <f t="shared" si="55"/>
        <v>-68.306099999999986</v>
      </c>
      <c r="CU160" s="700">
        <f t="shared" si="55"/>
        <v>-68.306099999999986</v>
      </c>
      <c r="CV160" s="700">
        <f t="shared" si="55"/>
        <v>-68.306099999999986</v>
      </c>
      <c r="CW160" s="700">
        <f t="shared" si="55"/>
        <v>-68.306099999999986</v>
      </c>
      <c r="CX160" s="700">
        <f t="shared" si="55"/>
        <v>-68.306099999999986</v>
      </c>
      <c r="CY160" s="700">
        <f t="shared" si="55"/>
        <v>-68.306099999999986</v>
      </c>
      <c r="CZ160" s="953">
        <v>0</v>
      </c>
      <c r="DA160" s="954">
        <v>0</v>
      </c>
      <c r="DB160" s="954">
        <v>0</v>
      </c>
      <c r="DC160" s="954">
        <v>0</v>
      </c>
      <c r="DD160" s="954">
        <v>0</v>
      </c>
      <c r="DE160" s="954">
        <v>0</v>
      </c>
      <c r="DF160" s="954">
        <v>0</v>
      </c>
      <c r="DG160" s="954">
        <v>0</v>
      </c>
      <c r="DH160" s="954">
        <v>0</v>
      </c>
      <c r="DI160" s="954">
        <v>0</v>
      </c>
      <c r="DJ160" s="954">
        <v>0</v>
      </c>
      <c r="DK160" s="954">
        <v>0</v>
      </c>
      <c r="DL160" s="954">
        <v>0</v>
      </c>
      <c r="DM160" s="954">
        <v>0</v>
      </c>
      <c r="DN160" s="954">
        <v>0</v>
      </c>
      <c r="DO160" s="954">
        <v>0</v>
      </c>
      <c r="DP160" s="954">
        <v>0</v>
      </c>
      <c r="DQ160" s="954">
        <v>0</v>
      </c>
      <c r="DR160" s="954">
        <v>0</v>
      </c>
      <c r="DS160" s="954">
        <v>0</v>
      </c>
      <c r="DT160" s="954">
        <v>0</v>
      </c>
      <c r="DU160" s="954">
        <v>0</v>
      </c>
      <c r="DV160" s="954">
        <v>0</v>
      </c>
      <c r="DW160" s="955">
        <v>0</v>
      </c>
      <c r="DX160" s="934"/>
    </row>
    <row r="161" spans="2:128" x14ac:dyDescent="0.2">
      <c r="B161" s="965"/>
      <c r="C161" s="966"/>
      <c r="D161" s="885"/>
      <c r="E161" s="920"/>
      <c r="F161" s="885"/>
      <c r="G161" s="885"/>
      <c r="H161" s="885"/>
      <c r="I161" s="885"/>
      <c r="J161" s="885"/>
      <c r="K161" s="885"/>
      <c r="L161" s="885"/>
      <c r="M161" s="885"/>
      <c r="N161" s="885"/>
      <c r="O161" s="885"/>
      <c r="P161" s="885"/>
      <c r="Q161" s="885"/>
      <c r="R161" s="964"/>
      <c r="S161" s="885"/>
      <c r="T161" s="885"/>
      <c r="U161" s="699" t="s">
        <v>498</v>
      </c>
      <c r="V161" s="697" t="s">
        <v>123</v>
      </c>
      <c r="W161" s="701" t="s">
        <v>493</v>
      </c>
      <c r="X161" s="689">
        <f>'[2]Social &amp; Env'!L16</f>
        <v>138.57</v>
      </c>
      <c r="Y161" s="689">
        <f>'[2]Social &amp; Env'!M16</f>
        <v>138.57</v>
      </c>
      <c r="Z161" s="689">
        <f>'[2]Social &amp; Env'!N16</f>
        <v>138.57</v>
      </c>
      <c r="AA161" s="689">
        <f>'[2]Social &amp; Env'!O16</f>
        <v>138.57</v>
      </c>
      <c r="AB161" s="689">
        <f>'[2]Social &amp; Env'!P16</f>
        <v>138.57</v>
      </c>
      <c r="AC161" s="689">
        <v>0</v>
      </c>
      <c r="AD161" s="689">
        <v>0</v>
      </c>
      <c r="AE161" s="689">
        <v>0</v>
      </c>
      <c r="AF161" s="689">
        <v>0</v>
      </c>
      <c r="AG161" s="689">
        <v>0</v>
      </c>
      <c r="AH161" s="689">
        <v>0</v>
      </c>
      <c r="AI161" s="689">
        <v>0</v>
      </c>
      <c r="AJ161" s="689">
        <v>0</v>
      </c>
      <c r="AK161" s="689">
        <v>0</v>
      </c>
      <c r="AL161" s="689">
        <v>0</v>
      </c>
      <c r="AM161" s="689">
        <v>0</v>
      </c>
      <c r="AN161" s="689">
        <v>0</v>
      </c>
      <c r="AO161" s="689">
        <v>0</v>
      </c>
      <c r="AP161" s="689">
        <v>0</v>
      </c>
      <c r="AQ161" s="689">
        <v>0</v>
      </c>
      <c r="AR161" s="689">
        <v>0</v>
      </c>
      <c r="AS161" s="689">
        <v>0</v>
      </c>
      <c r="AT161" s="689">
        <v>0</v>
      </c>
      <c r="AU161" s="689">
        <v>0</v>
      </c>
      <c r="AV161" s="689">
        <v>0</v>
      </c>
      <c r="AW161" s="689">
        <v>0</v>
      </c>
      <c r="AX161" s="689">
        <v>0</v>
      </c>
      <c r="AY161" s="689">
        <v>0</v>
      </c>
      <c r="AZ161" s="689">
        <v>0</v>
      </c>
      <c r="BA161" s="689">
        <v>0</v>
      </c>
      <c r="BB161" s="689">
        <v>0</v>
      </c>
      <c r="BC161" s="689">
        <v>0</v>
      </c>
      <c r="BD161" s="689">
        <v>0</v>
      </c>
      <c r="BE161" s="689">
        <v>0</v>
      </c>
      <c r="BF161" s="689">
        <v>0</v>
      </c>
      <c r="BG161" s="689">
        <v>0</v>
      </c>
      <c r="BH161" s="689">
        <v>0</v>
      </c>
      <c r="BI161" s="689">
        <v>0</v>
      </c>
      <c r="BJ161" s="689">
        <v>0</v>
      </c>
      <c r="BK161" s="689">
        <v>0</v>
      </c>
      <c r="BL161" s="689">
        <v>0</v>
      </c>
      <c r="BM161" s="689">
        <v>0</v>
      </c>
      <c r="BN161" s="689">
        <v>0</v>
      </c>
      <c r="BO161" s="689">
        <v>0</v>
      </c>
      <c r="BP161" s="689">
        <v>0</v>
      </c>
      <c r="BQ161" s="689">
        <v>0</v>
      </c>
      <c r="BR161" s="689">
        <v>0</v>
      </c>
      <c r="BS161" s="689">
        <v>0</v>
      </c>
      <c r="BT161" s="689">
        <v>0</v>
      </c>
      <c r="BU161" s="689">
        <v>0</v>
      </c>
      <c r="BV161" s="689">
        <v>0</v>
      </c>
      <c r="BW161" s="689">
        <v>0</v>
      </c>
      <c r="BX161" s="689">
        <v>0</v>
      </c>
      <c r="BY161" s="689">
        <v>0</v>
      </c>
      <c r="BZ161" s="689">
        <v>0</v>
      </c>
      <c r="CA161" s="689">
        <v>0</v>
      </c>
      <c r="CB161" s="689">
        <v>0</v>
      </c>
      <c r="CC161" s="689">
        <v>0</v>
      </c>
      <c r="CD161" s="689">
        <v>0</v>
      </c>
      <c r="CE161" s="689">
        <v>0</v>
      </c>
      <c r="CF161" s="689">
        <v>0</v>
      </c>
      <c r="CG161" s="689">
        <v>0</v>
      </c>
      <c r="CH161" s="689">
        <v>0</v>
      </c>
      <c r="CI161" s="689">
        <v>0</v>
      </c>
      <c r="CJ161" s="689">
        <v>0</v>
      </c>
      <c r="CK161" s="689">
        <v>0</v>
      </c>
      <c r="CL161" s="689">
        <v>0</v>
      </c>
      <c r="CM161" s="689">
        <v>0</v>
      </c>
      <c r="CN161" s="689">
        <v>0</v>
      </c>
      <c r="CO161" s="689">
        <v>0</v>
      </c>
      <c r="CP161" s="689">
        <v>0</v>
      </c>
      <c r="CQ161" s="689">
        <v>0</v>
      </c>
      <c r="CR161" s="689">
        <v>0</v>
      </c>
      <c r="CS161" s="689">
        <v>0</v>
      </c>
      <c r="CT161" s="689">
        <v>0</v>
      </c>
      <c r="CU161" s="689">
        <v>0</v>
      </c>
      <c r="CV161" s="689">
        <v>0</v>
      </c>
      <c r="CW161" s="689">
        <v>0</v>
      </c>
      <c r="CX161" s="689">
        <v>0</v>
      </c>
      <c r="CY161" s="689">
        <v>0</v>
      </c>
      <c r="CZ161" s="953">
        <v>0</v>
      </c>
      <c r="DA161" s="954">
        <v>0</v>
      </c>
      <c r="DB161" s="954">
        <v>0</v>
      </c>
      <c r="DC161" s="954">
        <v>0</v>
      </c>
      <c r="DD161" s="954">
        <v>0</v>
      </c>
      <c r="DE161" s="954">
        <v>0</v>
      </c>
      <c r="DF161" s="954">
        <v>0</v>
      </c>
      <c r="DG161" s="954">
        <v>0</v>
      </c>
      <c r="DH161" s="954">
        <v>0</v>
      </c>
      <c r="DI161" s="954">
        <v>0</v>
      </c>
      <c r="DJ161" s="954">
        <v>0</v>
      </c>
      <c r="DK161" s="954">
        <v>0</v>
      </c>
      <c r="DL161" s="954">
        <v>0</v>
      </c>
      <c r="DM161" s="954">
        <v>0</v>
      </c>
      <c r="DN161" s="954">
        <v>0</v>
      </c>
      <c r="DO161" s="954">
        <v>0</v>
      </c>
      <c r="DP161" s="954">
        <v>0</v>
      </c>
      <c r="DQ161" s="954">
        <v>0</v>
      </c>
      <c r="DR161" s="954">
        <v>0</v>
      </c>
      <c r="DS161" s="954">
        <v>0</v>
      </c>
      <c r="DT161" s="954">
        <v>0</v>
      </c>
      <c r="DU161" s="954">
        <v>0</v>
      </c>
      <c r="DV161" s="954">
        <v>0</v>
      </c>
      <c r="DW161" s="955">
        <v>0</v>
      </c>
      <c r="DX161" s="934"/>
    </row>
    <row r="162" spans="2:128" x14ac:dyDescent="0.2">
      <c r="B162" s="967"/>
      <c r="C162" s="966"/>
      <c r="D162" s="885"/>
      <c r="E162" s="920"/>
      <c r="F162" s="885"/>
      <c r="G162" s="885"/>
      <c r="H162" s="885"/>
      <c r="I162" s="885"/>
      <c r="J162" s="885"/>
      <c r="K162" s="885"/>
      <c r="L162" s="885"/>
      <c r="M162" s="885"/>
      <c r="N162" s="885"/>
      <c r="O162" s="885"/>
      <c r="P162" s="885"/>
      <c r="Q162" s="885"/>
      <c r="R162" s="964"/>
      <c r="S162" s="885"/>
      <c r="T162" s="885"/>
      <c r="U162" s="699" t="s">
        <v>499</v>
      </c>
      <c r="V162" s="697" t="s">
        <v>123</v>
      </c>
      <c r="W162" s="701" t="s">
        <v>493</v>
      </c>
      <c r="X162" s="689">
        <v>0</v>
      </c>
      <c r="Y162" s="689">
        <v>0</v>
      </c>
      <c r="Z162" s="689">
        <v>0</v>
      </c>
      <c r="AA162" s="689">
        <v>0</v>
      </c>
      <c r="AB162" s="689">
        <v>0</v>
      </c>
      <c r="AC162" s="689">
        <v>0</v>
      </c>
      <c r="AD162" s="689">
        <v>0</v>
      </c>
      <c r="AE162" s="689">
        <v>0</v>
      </c>
      <c r="AF162" s="689">
        <v>0</v>
      </c>
      <c r="AG162" s="689">
        <v>0</v>
      </c>
      <c r="AH162" s="689">
        <v>0</v>
      </c>
      <c r="AI162" s="689">
        <v>0</v>
      </c>
      <c r="AJ162" s="689">
        <v>0</v>
      </c>
      <c r="AK162" s="689">
        <v>0</v>
      </c>
      <c r="AL162" s="689">
        <v>0</v>
      </c>
      <c r="AM162" s="689">
        <v>0</v>
      </c>
      <c r="AN162" s="689">
        <v>0</v>
      </c>
      <c r="AO162" s="689">
        <v>0</v>
      </c>
      <c r="AP162" s="689">
        <v>0</v>
      </c>
      <c r="AQ162" s="689">
        <v>0</v>
      </c>
      <c r="AR162" s="689">
        <v>0</v>
      </c>
      <c r="AS162" s="689">
        <v>0</v>
      </c>
      <c r="AT162" s="689">
        <v>0</v>
      </c>
      <c r="AU162" s="689">
        <v>0</v>
      </c>
      <c r="AV162" s="689">
        <v>0</v>
      </c>
      <c r="AW162" s="689">
        <v>0</v>
      </c>
      <c r="AX162" s="689">
        <v>0</v>
      </c>
      <c r="AY162" s="689">
        <v>0</v>
      </c>
      <c r="AZ162" s="689">
        <v>0</v>
      </c>
      <c r="BA162" s="689">
        <v>0</v>
      </c>
      <c r="BB162" s="689">
        <v>0</v>
      </c>
      <c r="BC162" s="689">
        <v>0</v>
      </c>
      <c r="BD162" s="689">
        <v>0</v>
      </c>
      <c r="BE162" s="689">
        <v>0</v>
      </c>
      <c r="BF162" s="689">
        <v>0</v>
      </c>
      <c r="BG162" s="689">
        <v>0</v>
      </c>
      <c r="BH162" s="689">
        <v>0</v>
      </c>
      <c r="BI162" s="689">
        <v>0</v>
      </c>
      <c r="BJ162" s="689">
        <v>0</v>
      </c>
      <c r="BK162" s="689">
        <v>0</v>
      </c>
      <c r="BL162" s="689">
        <v>0</v>
      </c>
      <c r="BM162" s="689">
        <v>0</v>
      </c>
      <c r="BN162" s="689">
        <v>0</v>
      </c>
      <c r="BO162" s="689">
        <v>0</v>
      </c>
      <c r="BP162" s="689">
        <v>0</v>
      </c>
      <c r="BQ162" s="689">
        <v>0</v>
      </c>
      <c r="BR162" s="689">
        <v>0</v>
      </c>
      <c r="BS162" s="689">
        <v>0</v>
      </c>
      <c r="BT162" s="689">
        <v>0</v>
      </c>
      <c r="BU162" s="689">
        <v>0</v>
      </c>
      <c r="BV162" s="689">
        <v>0</v>
      </c>
      <c r="BW162" s="689">
        <v>0</v>
      </c>
      <c r="BX162" s="689">
        <v>0</v>
      </c>
      <c r="BY162" s="689">
        <v>0</v>
      </c>
      <c r="BZ162" s="689">
        <v>0</v>
      </c>
      <c r="CA162" s="689">
        <v>0</v>
      </c>
      <c r="CB162" s="689">
        <v>0</v>
      </c>
      <c r="CC162" s="689">
        <v>0</v>
      </c>
      <c r="CD162" s="689">
        <v>0</v>
      </c>
      <c r="CE162" s="689">
        <v>0</v>
      </c>
      <c r="CF162" s="689">
        <v>0</v>
      </c>
      <c r="CG162" s="689">
        <v>0</v>
      </c>
      <c r="CH162" s="689">
        <v>0</v>
      </c>
      <c r="CI162" s="689">
        <v>0</v>
      </c>
      <c r="CJ162" s="689">
        <v>0</v>
      </c>
      <c r="CK162" s="689">
        <v>0</v>
      </c>
      <c r="CL162" s="689">
        <v>0</v>
      </c>
      <c r="CM162" s="689">
        <v>0</v>
      </c>
      <c r="CN162" s="689">
        <v>0</v>
      </c>
      <c r="CO162" s="689">
        <v>0</v>
      </c>
      <c r="CP162" s="689">
        <v>0</v>
      </c>
      <c r="CQ162" s="689">
        <v>0</v>
      </c>
      <c r="CR162" s="689">
        <v>0</v>
      </c>
      <c r="CS162" s="689">
        <v>0</v>
      </c>
      <c r="CT162" s="689">
        <v>0</v>
      </c>
      <c r="CU162" s="689">
        <v>0</v>
      </c>
      <c r="CV162" s="689">
        <v>0</v>
      </c>
      <c r="CW162" s="689">
        <v>0</v>
      </c>
      <c r="CX162" s="689">
        <v>0</v>
      </c>
      <c r="CY162" s="689">
        <v>0</v>
      </c>
      <c r="CZ162" s="953">
        <v>0</v>
      </c>
      <c r="DA162" s="954">
        <v>0</v>
      </c>
      <c r="DB162" s="954">
        <v>0</v>
      </c>
      <c r="DC162" s="954">
        <v>0</v>
      </c>
      <c r="DD162" s="954">
        <v>0</v>
      </c>
      <c r="DE162" s="954">
        <v>0</v>
      </c>
      <c r="DF162" s="954">
        <v>0</v>
      </c>
      <c r="DG162" s="954">
        <v>0</v>
      </c>
      <c r="DH162" s="954">
        <v>0</v>
      </c>
      <c r="DI162" s="954">
        <v>0</v>
      </c>
      <c r="DJ162" s="954">
        <v>0</v>
      </c>
      <c r="DK162" s="954">
        <v>0</v>
      </c>
      <c r="DL162" s="954">
        <v>0</v>
      </c>
      <c r="DM162" s="954">
        <v>0</v>
      </c>
      <c r="DN162" s="954">
        <v>0</v>
      </c>
      <c r="DO162" s="954">
        <v>0</v>
      </c>
      <c r="DP162" s="954">
        <v>0</v>
      </c>
      <c r="DQ162" s="954">
        <v>0</v>
      </c>
      <c r="DR162" s="954">
        <v>0</v>
      </c>
      <c r="DS162" s="954">
        <v>0</v>
      </c>
      <c r="DT162" s="954">
        <v>0</v>
      </c>
      <c r="DU162" s="954">
        <v>0</v>
      </c>
      <c r="DV162" s="954">
        <v>0</v>
      </c>
      <c r="DW162" s="955">
        <v>0</v>
      </c>
      <c r="DX162" s="934"/>
    </row>
    <row r="163" spans="2:128" x14ac:dyDescent="0.2">
      <c r="B163" s="967"/>
      <c r="C163" s="966"/>
      <c r="D163" s="885"/>
      <c r="E163" s="920"/>
      <c r="F163" s="885"/>
      <c r="G163" s="885"/>
      <c r="H163" s="885"/>
      <c r="I163" s="885"/>
      <c r="J163" s="885"/>
      <c r="K163" s="885"/>
      <c r="L163" s="885"/>
      <c r="M163" s="885"/>
      <c r="N163" s="885"/>
      <c r="O163" s="885"/>
      <c r="P163" s="885"/>
      <c r="Q163" s="885"/>
      <c r="R163" s="964"/>
      <c r="S163" s="885"/>
      <c r="T163" s="885"/>
      <c r="U163" s="699" t="s">
        <v>500</v>
      </c>
      <c r="V163" s="697" t="s">
        <v>123</v>
      </c>
      <c r="W163" s="701" t="s">
        <v>493</v>
      </c>
      <c r="X163" s="700">
        <f>[2]carbon!J15</f>
        <v>13.748922738069655</v>
      </c>
      <c r="Y163" s="700">
        <f>[2]carbon!K15</f>
        <v>13.978071450370814</v>
      </c>
      <c r="Z163" s="700">
        <f>[2]carbon!L15</f>
        <v>14.207220162671979</v>
      </c>
      <c r="AA163" s="700">
        <f>[2]carbon!M15</f>
        <v>14.436368874973139</v>
      </c>
      <c r="AB163" s="700">
        <f>[2]carbon!N15</f>
        <v>14.665517587274298</v>
      </c>
      <c r="AC163" s="700">
        <f>[2]carbon!O15</f>
        <v>0</v>
      </c>
      <c r="AD163" s="700">
        <f>[2]carbon!P15</f>
        <v>0</v>
      </c>
      <c r="AE163" s="700">
        <f>[2]carbon!Q15</f>
        <v>0</v>
      </c>
      <c r="AF163" s="700">
        <f>[2]carbon!R15</f>
        <v>0</v>
      </c>
      <c r="AG163" s="700">
        <f>[2]carbon!S15</f>
        <v>0</v>
      </c>
      <c r="AH163" s="700">
        <f>[2]carbon!T15</f>
        <v>0</v>
      </c>
      <c r="AI163" s="700">
        <f>[2]carbon!U15</f>
        <v>0</v>
      </c>
      <c r="AJ163" s="700">
        <f>[2]carbon!V15</f>
        <v>0</v>
      </c>
      <c r="AK163" s="700">
        <f>[2]carbon!W15</f>
        <v>0</v>
      </c>
      <c r="AL163" s="700">
        <f>[2]carbon!X15</f>
        <v>0</v>
      </c>
      <c r="AM163" s="700">
        <f>[2]carbon!Y15</f>
        <v>0</v>
      </c>
      <c r="AN163" s="700">
        <f>[2]carbon!Z15</f>
        <v>0</v>
      </c>
      <c r="AO163" s="700">
        <f>[2]carbon!AA15</f>
        <v>0</v>
      </c>
      <c r="AP163" s="700">
        <f>[2]carbon!AB15</f>
        <v>0</v>
      </c>
      <c r="AQ163" s="700">
        <f>[2]carbon!AC15</f>
        <v>0</v>
      </c>
      <c r="AR163" s="700">
        <f>[2]carbon!AD15</f>
        <v>0</v>
      </c>
      <c r="AS163" s="700">
        <f>[2]carbon!AE15</f>
        <v>0</v>
      </c>
      <c r="AT163" s="700">
        <f>[2]carbon!AF15</f>
        <v>0</v>
      </c>
      <c r="AU163" s="700">
        <f>[2]carbon!AG15</f>
        <v>0</v>
      </c>
      <c r="AV163" s="700">
        <f>[2]carbon!AH15</f>
        <v>0</v>
      </c>
      <c r="AW163" s="700">
        <f>[2]carbon!AI15</f>
        <v>0</v>
      </c>
      <c r="AX163" s="700">
        <f>[2]carbon!AJ15</f>
        <v>0</v>
      </c>
      <c r="AY163" s="700">
        <f>[2]carbon!AK15</f>
        <v>0</v>
      </c>
      <c r="AZ163" s="700">
        <f>[2]carbon!AL15</f>
        <v>0</v>
      </c>
      <c r="BA163" s="700">
        <f>[2]carbon!AM15</f>
        <v>0</v>
      </c>
      <c r="BB163" s="700">
        <f>[2]carbon!AN15</f>
        <v>0</v>
      </c>
      <c r="BC163" s="700">
        <f>[2]carbon!AO15</f>
        <v>0</v>
      </c>
      <c r="BD163" s="700">
        <f>[2]carbon!AP15</f>
        <v>0</v>
      </c>
      <c r="BE163" s="700">
        <f>[2]carbon!AQ15</f>
        <v>0</v>
      </c>
      <c r="BF163" s="700">
        <f>[2]carbon!AR15</f>
        <v>0</v>
      </c>
      <c r="BG163" s="700">
        <f>[2]carbon!AS15</f>
        <v>0</v>
      </c>
      <c r="BH163" s="700">
        <f>[2]carbon!AT15</f>
        <v>0</v>
      </c>
      <c r="BI163" s="700">
        <f>[2]carbon!AU15</f>
        <v>0</v>
      </c>
      <c r="BJ163" s="700">
        <f>[2]carbon!AV15</f>
        <v>0</v>
      </c>
      <c r="BK163" s="700">
        <f>[2]carbon!AW15</f>
        <v>0</v>
      </c>
      <c r="BL163" s="700">
        <f>[2]carbon!AX15</f>
        <v>0</v>
      </c>
      <c r="BM163" s="700">
        <f>[2]carbon!AY15</f>
        <v>0</v>
      </c>
      <c r="BN163" s="700">
        <f>[2]carbon!AZ15</f>
        <v>0</v>
      </c>
      <c r="BO163" s="700">
        <f>[2]carbon!BA15</f>
        <v>0</v>
      </c>
      <c r="BP163" s="700">
        <f>[2]carbon!BB15</f>
        <v>0</v>
      </c>
      <c r="BQ163" s="700">
        <f>[2]carbon!BC15</f>
        <v>0</v>
      </c>
      <c r="BR163" s="700">
        <f>[2]carbon!BD15</f>
        <v>0</v>
      </c>
      <c r="BS163" s="700">
        <f>[2]carbon!BE15</f>
        <v>0</v>
      </c>
      <c r="BT163" s="700">
        <f>[2]carbon!BF15</f>
        <v>0</v>
      </c>
      <c r="BU163" s="700">
        <f>[2]carbon!BG15</f>
        <v>0</v>
      </c>
      <c r="BV163" s="700">
        <f>[2]carbon!BH15</f>
        <v>0</v>
      </c>
      <c r="BW163" s="700">
        <f>[2]carbon!BI15</f>
        <v>0</v>
      </c>
      <c r="BX163" s="700">
        <f>[2]carbon!BJ15</f>
        <v>0</v>
      </c>
      <c r="BY163" s="700">
        <f>[2]carbon!BK15</f>
        <v>0</v>
      </c>
      <c r="BZ163" s="700">
        <f>[2]carbon!BL15</f>
        <v>0</v>
      </c>
      <c r="CA163" s="700">
        <f>[2]carbon!BM15</f>
        <v>0</v>
      </c>
      <c r="CB163" s="700">
        <f>[2]carbon!BN15</f>
        <v>0</v>
      </c>
      <c r="CC163" s="700">
        <f>[2]carbon!BO15</f>
        <v>0</v>
      </c>
      <c r="CD163" s="700">
        <f>[2]carbon!BP15</f>
        <v>0</v>
      </c>
      <c r="CE163" s="700">
        <f>[2]carbon!BQ15</f>
        <v>0</v>
      </c>
      <c r="CF163" s="700">
        <f>[2]carbon!BR15</f>
        <v>0</v>
      </c>
      <c r="CG163" s="700">
        <f>[2]carbon!BS15</f>
        <v>0</v>
      </c>
      <c r="CH163" s="700">
        <f>[2]carbon!BT15</f>
        <v>0</v>
      </c>
      <c r="CI163" s="700">
        <f>[2]carbon!BU15</f>
        <v>0</v>
      </c>
      <c r="CJ163" s="700">
        <f>[2]carbon!BV15</f>
        <v>0</v>
      </c>
      <c r="CK163" s="700">
        <f>[2]carbon!BW15</f>
        <v>0</v>
      </c>
      <c r="CL163" s="700">
        <f>[2]carbon!BX15</f>
        <v>0</v>
      </c>
      <c r="CM163" s="700">
        <f>[2]carbon!BY15</f>
        <v>0</v>
      </c>
      <c r="CN163" s="700">
        <f>[2]carbon!BZ15</f>
        <v>0</v>
      </c>
      <c r="CO163" s="700">
        <f>[2]carbon!CA15</f>
        <v>0</v>
      </c>
      <c r="CP163" s="700">
        <f>[2]carbon!CB15</f>
        <v>0</v>
      </c>
      <c r="CQ163" s="700">
        <f>[2]carbon!CC15</f>
        <v>0</v>
      </c>
      <c r="CR163" s="700">
        <f>[2]carbon!CD15</f>
        <v>0</v>
      </c>
      <c r="CS163" s="700">
        <f>[2]carbon!CE15</f>
        <v>0</v>
      </c>
      <c r="CT163" s="700">
        <f>[2]carbon!CF15</f>
        <v>0</v>
      </c>
      <c r="CU163" s="700">
        <f>[2]carbon!CG15</f>
        <v>0</v>
      </c>
      <c r="CV163" s="700">
        <f>[2]carbon!CH15</f>
        <v>0</v>
      </c>
      <c r="CW163" s="700">
        <f>[2]carbon!CI15</f>
        <v>0</v>
      </c>
      <c r="CX163" s="700">
        <f>[2]carbon!CJ15</f>
        <v>0</v>
      </c>
      <c r="CY163" s="700">
        <f>[2]carbon!CK15</f>
        <v>0</v>
      </c>
      <c r="CZ163" s="953">
        <v>0</v>
      </c>
      <c r="DA163" s="954">
        <v>0</v>
      </c>
      <c r="DB163" s="954">
        <v>0</v>
      </c>
      <c r="DC163" s="954">
        <v>0</v>
      </c>
      <c r="DD163" s="954">
        <v>0</v>
      </c>
      <c r="DE163" s="954">
        <v>0</v>
      </c>
      <c r="DF163" s="954">
        <v>0</v>
      </c>
      <c r="DG163" s="954">
        <v>0</v>
      </c>
      <c r="DH163" s="954">
        <v>0</v>
      </c>
      <c r="DI163" s="954">
        <v>0</v>
      </c>
      <c r="DJ163" s="954">
        <v>0</v>
      </c>
      <c r="DK163" s="954">
        <v>0</v>
      </c>
      <c r="DL163" s="954">
        <v>0</v>
      </c>
      <c r="DM163" s="954">
        <v>0</v>
      </c>
      <c r="DN163" s="954">
        <v>0</v>
      </c>
      <c r="DO163" s="954">
        <v>0</v>
      </c>
      <c r="DP163" s="954">
        <v>0</v>
      </c>
      <c r="DQ163" s="954">
        <v>0</v>
      </c>
      <c r="DR163" s="954">
        <v>0</v>
      </c>
      <c r="DS163" s="954">
        <v>0</v>
      </c>
      <c r="DT163" s="954">
        <v>0</v>
      </c>
      <c r="DU163" s="954">
        <v>0</v>
      </c>
      <c r="DV163" s="954">
        <v>0</v>
      </c>
      <c r="DW163" s="955">
        <v>0</v>
      </c>
      <c r="DX163" s="934"/>
    </row>
    <row r="164" spans="2:128" x14ac:dyDescent="0.2">
      <c r="B164" s="967"/>
      <c r="C164" s="966"/>
      <c r="D164" s="885"/>
      <c r="E164" s="920"/>
      <c r="F164" s="885"/>
      <c r="G164" s="885"/>
      <c r="H164" s="885"/>
      <c r="I164" s="885"/>
      <c r="J164" s="885"/>
      <c r="K164" s="885"/>
      <c r="L164" s="885"/>
      <c r="M164" s="885"/>
      <c r="N164" s="885"/>
      <c r="O164" s="885"/>
      <c r="P164" s="885"/>
      <c r="Q164" s="885"/>
      <c r="R164" s="964"/>
      <c r="S164" s="885"/>
      <c r="T164" s="885"/>
      <c r="U164" s="699" t="s">
        <v>501</v>
      </c>
      <c r="V164" s="697" t="s">
        <v>123</v>
      </c>
      <c r="W164" s="701" t="s">
        <v>493</v>
      </c>
      <c r="X164" s="700">
        <f>[2]carbon!J16</f>
        <v>0</v>
      </c>
      <c r="Y164" s="700">
        <f>[2]carbon!K16</f>
        <v>0</v>
      </c>
      <c r="Z164" s="700">
        <f>[2]carbon!L16</f>
        <v>0</v>
      </c>
      <c r="AA164" s="700">
        <f>[2]carbon!M16</f>
        <v>0</v>
      </c>
      <c r="AB164" s="700">
        <f>[2]carbon!N16</f>
        <v>0</v>
      </c>
      <c r="AC164" s="700">
        <f>[2]carbon!O16</f>
        <v>0</v>
      </c>
      <c r="AD164" s="700">
        <f>[2]carbon!P16</f>
        <v>0</v>
      </c>
      <c r="AE164" s="700">
        <f>[2]carbon!Q16</f>
        <v>0</v>
      </c>
      <c r="AF164" s="700">
        <f>[2]carbon!R16</f>
        <v>0</v>
      </c>
      <c r="AG164" s="700">
        <f>[2]carbon!S16</f>
        <v>0</v>
      </c>
      <c r="AH164" s="700">
        <f>[2]carbon!T16</f>
        <v>0</v>
      </c>
      <c r="AI164" s="700">
        <f>[2]carbon!U16</f>
        <v>0</v>
      </c>
      <c r="AJ164" s="700">
        <f>[2]carbon!V16</f>
        <v>0</v>
      </c>
      <c r="AK164" s="700">
        <f>[2]carbon!W16</f>
        <v>0</v>
      </c>
      <c r="AL164" s="700">
        <f>[2]carbon!X16</f>
        <v>0</v>
      </c>
      <c r="AM164" s="700">
        <f>[2]carbon!Y16</f>
        <v>0</v>
      </c>
      <c r="AN164" s="700">
        <f>[2]carbon!Z16</f>
        <v>0</v>
      </c>
      <c r="AO164" s="700">
        <f>[2]carbon!AA16</f>
        <v>0</v>
      </c>
      <c r="AP164" s="700">
        <f>[2]carbon!AB16</f>
        <v>0</v>
      </c>
      <c r="AQ164" s="700">
        <f>[2]carbon!AC16</f>
        <v>0</v>
      </c>
      <c r="AR164" s="700">
        <f>[2]carbon!AD16</f>
        <v>0</v>
      </c>
      <c r="AS164" s="700">
        <f>[2]carbon!AE16</f>
        <v>0</v>
      </c>
      <c r="AT164" s="700">
        <f>[2]carbon!AF16</f>
        <v>0</v>
      </c>
      <c r="AU164" s="700">
        <f>[2]carbon!AG16</f>
        <v>0</v>
      </c>
      <c r="AV164" s="700">
        <f>[2]carbon!AH16</f>
        <v>0</v>
      </c>
      <c r="AW164" s="700">
        <f>[2]carbon!AI16</f>
        <v>0</v>
      </c>
      <c r="AX164" s="700">
        <f>[2]carbon!AJ16</f>
        <v>0</v>
      </c>
      <c r="AY164" s="700">
        <f>[2]carbon!AK16</f>
        <v>0</v>
      </c>
      <c r="AZ164" s="700">
        <f>[2]carbon!AL16</f>
        <v>0</v>
      </c>
      <c r="BA164" s="700">
        <f>[2]carbon!AM16</f>
        <v>0</v>
      </c>
      <c r="BB164" s="700">
        <f>[2]carbon!AN16</f>
        <v>0</v>
      </c>
      <c r="BC164" s="700">
        <f>[2]carbon!AO16</f>
        <v>0</v>
      </c>
      <c r="BD164" s="700">
        <f>[2]carbon!AP16</f>
        <v>0</v>
      </c>
      <c r="BE164" s="700">
        <f>[2]carbon!AQ16</f>
        <v>0</v>
      </c>
      <c r="BF164" s="700">
        <f>[2]carbon!AR16</f>
        <v>0</v>
      </c>
      <c r="BG164" s="700">
        <f>[2]carbon!AS16</f>
        <v>0</v>
      </c>
      <c r="BH164" s="700">
        <f>[2]carbon!AT16</f>
        <v>0</v>
      </c>
      <c r="BI164" s="700">
        <f>[2]carbon!AU16</f>
        <v>0</v>
      </c>
      <c r="BJ164" s="700">
        <f>[2]carbon!AV16</f>
        <v>0</v>
      </c>
      <c r="BK164" s="700">
        <f>[2]carbon!AW16</f>
        <v>0</v>
      </c>
      <c r="BL164" s="700">
        <f>[2]carbon!AX16</f>
        <v>0</v>
      </c>
      <c r="BM164" s="700">
        <f>[2]carbon!AY16</f>
        <v>0</v>
      </c>
      <c r="BN164" s="700">
        <f>[2]carbon!AZ16</f>
        <v>0</v>
      </c>
      <c r="BO164" s="700">
        <f>[2]carbon!BA16</f>
        <v>0</v>
      </c>
      <c r="BP164" s="700">
        <f>[2]carbon!BB16</f>
        <v>0</v>
      </c>
      <c r="BQ164" s="700">
        <f>[2]carbon!BC16</f>
        <v>0</v>
      </c>
      <c r="BR164" s="700">
        <f>[2]carbon!BD16</f>
        <v>0</v>
      </c>
      <c r="BS164" s="700">
        <f>[2]carbon!BE16</f>
        <v>0</v>
      </c>
      <c r="BT164" s="700">
        <f>[2]carbon!BF16</f>
        <v>0</v>
      </c>
      <c r="BU164" s="700">
        <f>[2]carbon!BG16</f>
        <v>0</v>
      </c>
      <c r="BV164" s="700">
        <f>[2]carbon!BH16</f>
        <v>0</v>
      </c>
      <c r="BW164" s="700">
        <f>[2]carbon!BI16</f>
        <v>0</v>
      </c>
      <c r="BX164" s="700">
        <f>[2]carbon!BJ16</f>
        <v>0</v>
      </c>
      <c r="BY164" s="700">
        <f>[2]carbon!BK16</f>
        <v>0</v>
      </c>
      <c r="BZ164" s="700">
        <f>[2]carbon!BL16</f>
        <v>0</v>
      </c>
      <c r="CA164" s="700">
        <f>[2]carbon!BM16</f>
        <v>0</v>
      </c>
      <c r="CB164" s="700">
        <f>[2]carbon!BN16</f>
        <v>0</v>
      </c>
      <c r="CC164" s="700">
        <f>[2]carbon!BO16</f>
        <v>0</v>
      </c>
      <c r="CD164" s="700">
        <f>[2]carbon!BP16</f>
        <v>0</v>
      </c>
      <c r="CE164" s="700">
        <f>[2]carbon!BQ16</f>
        <v>0</v>
      </c>
      <c r="CF164" s="700">
        <f>[2]carbon!BR16</f>
        <v>0</v>
      </c>
      <c r="CG164" s="700">
        <f>[2]carbon!BS16</f>
        <v>0</v>
      </c>
      <c r="CH164" s="700">
        <f>[2]carbon!BT16</f>
        <v>0</v>
      </c>
      <c r="CI164" s="700">
        <f>[2]carbon!BU16</f>
        <v>0</v>
      </c>
      <c r="CJ164" s="700">
        <f>[2]carbon!BV16</f>
        <v>0</v>
      </c>
      <c r="CK164" s="700">
        <f>[2]carbon!BW16</f>
        <v>0</v>
      </c>
      <c r="CL164" s="700">
        <f>[2]carbon!BX16</f>
        <v>0</v>
      </c>
      <c r="CM164" s="700">
        <f>[2]carbon!BY16</f>
        <v>0</v>
      </c>
      <c r="CN164" s="700">
        <f>[2]carbon!BZ16</f>
        <v>0</v>
      </c>
      <c r="CO164" s="700">
        <f>[2]carbon!CA16</f>
        <v>0</v>
      </c>
      <c r="CP164" s="700">
        <f>[2]carbon!CB16</f>
        <v>0</v>
      </c>
      <c r="CQ164" s="700">
        <f>[2]carbon!CC16</f>
        <v>0</v>
      </c>
      <c r="CR164" s="700">
        <f>[2]carbon!CD16</f>
        <v>0</v>
      </c>
      <c r="CS164" s="700">
        <f>[2]carbon!CE16</f>
        <v>0</v>
      </c>
      <c r="CT164" s="700">
        <f>[2]carbon!CF16</f>
        <v>0</v>
      </c>
      <c r="CU164" s="700">
        <f>[2]carbon!CG16</f>
        <v>0</v>
      </c>
      <c r="CV164" s="700">
        <f>[2]carbon!CH16</f>
        <v>0</v>
      </c>
      <c r="CW164" s="700">
        <f>[2]carbon!CI16</f>
        <v>0</v>
      </c>
      <c r="CX164" s="700">
        <f>[2]carbon!CJ16</f>
        <v>0</v>
      </c>
      <c r="CY164" s="700">
        <f>[2]carbon!CK16</f>
        <v>0</v>
      </c>
      <c r="CZ164" s="953">
        <v>0</v>
      </c>
      <c r="DA164" s="954">
        <v>0</v>
      </c>
      <c r="DB164" s="954">
        <v>0</v>
      </c>
      <c r="DC164" s="954">
        <v>0</v>
      </c>
      <c r="DD164" s="954">
        <v>0</v>
      </c>
      <c r="DE164" s="954">
        <v>0</v>
      </c>
      <c r="DF164" s="954">
        <v>0</v>
      </c>
      <c r="DG164" s="954">
        <v>0</v>
      </c>
      <c r="DH164" s="954">
        <v>0</v>
      </c>
      <c r="DI164" s="954">
        <v>0</v>
      </c>
      <c r="DJ164" s="954">
        <v>0</v>
      </c>
      <c r="DK164" s="954">
        <v>0</v>
      </c>
      <c r="DL164" s="954">
        <v>0</v>
      </c>
      <c r="DM164" s="954">
        <v>0</v>
      </c>
      <c r="DN164" s="954">
        <v>0</v>
      </c>
      <c r="DO164" s="954">
        <v>0</v>
      </c>
      <c r="DP164" s="954">
        <v>0</v>
      </c>
      <c r="DQ164" s="954">
        <v>0</v>
      </c>
      <c r="DR164" s="954">
        <v>0</v>
      </c>
      <c r="DS164" s="954">
        <v>0</v>
      </c>
      <c r="DT164" s="954">
        <v>0</v>
      </c>
      <c r="DU164" s="954">
        <v>0</v>
      </c>
      <c r="DV164" s="954">
        <v>0</v>
      </c>
      <c r="DW164" s="955">
        <v>0</v>
      </c>
      <c r="DX164" s="934"/>
    </row>
    <row r="165" spans="2:128" x14ac:dyDescent="0.2">
      <c r="B165" s="967"/>
      <c r="C165" s="966"/>
      <c r="D165" s="885"/>
      <c r="E165" s="920"/>
      <c r="F165" s="885"/>
      <c r="G165" s="885"/>
      <c r="H165" s="885"/>
      <c r="I165" s="885"/>
      <c r="J165" s="885"/>
      <c r="K165" s="885"/>
      <c r="L165" s="885"/>
      <c r="M165" s="885"/>
      <c r="N165" s="885"/>
      <c r="O165" s="885"/>
      <c r="P165" s="885"/>
      <c r="Q165" s="885"/>
      <c r="R165" s="964"/>
      <c r="S165" s="885"/>
      <c r="T165" s="885"/>
      <c r="U165" s="704" t="s">
        <v>502</v>
      </c>
      <c r="V165" s="697" t="s">
        <v>123</v>
      </c>
      <c r="W165" s="701" t="s">
        <v>493</v>
      </c>
      <c r="X165" s="705">
        <v>-232.32376378074721</v>
      </c>
      <c r="Y165" s="705">
        <v>-464.64752756149443</v>
      </c>
      <c r="Z165" s="705">
        <v>-696.97129134224156</v>
      </c>
      <c r="AA165" s="705">
        <v>-929.29505512298886</v>
      </c>
      <c r="AB165" s="705">
        <v>-1161.6188189037362</v>
      </c>
      <c r="AC165" s="705">
        <v>-1161.6188189037362</v>
      </c>
      <c r="AD165" s="705">
        <v>-1161.6188189037362</v>
      </c>
      <c r="AE165" s="705">
        <v>-1161.6188189037362</v>
      </c>
      <c r="AF165" s="705">
        <v>-1161.6188189037362</v>
      </c>
      <c r="AG165" s="705">
        <v>-1161.6188189037362</v>
      </c>
      <c r="AH165" s="705">
        <v>-1161.6188189037362</v>
      </c>
      <c r="AI165" s="705">
        <v>-1161.6188189037362</v>
      </c>
      <c r="AJ165" s="705">
        <v>-1161.6188189037362</v>
      </c>
      <c r="AK165" s="705">
        <v>-1161.6188189037362</v>
      </c>
      <c r="AL165" s="705">
        <v>-1161.6188189037362</v>
      </c>
      <c r="AM165" s="705">
        <v>-1161.6188189037362</v>
      </c>
      <c r="AN165" s="705">
        <v>-1161.6188189037362</v>
      </c>
      <c r="AO165" s="705">
        <v>-1161.6188189037362</v>
      </c>
      <c r="AP165" s="705">
        <v>-1161.6188189037362</v>
      </c>
      <c r="AQ165" s="705">
        <v>-1161.6188189037362</v>
      </c>
      <c r="AR165" s="705">
        <v>-1161.6188189037362</v>
      </c>
      <c r="AS165" s="705">
        <v>-1161.6188189037362</v>
      </c>
      <c r="AT165" s="705">
        <v>-1161.6188189037362</v>
      </c>
      <c r="AU165" s="705">
        <v>-1161.6188189037362</v>
      </c>
      <c r="AV165" s="705">
        <v>-1161.6188189037362</v>
      </c>
      <c r="AW165" s="705">
        <v>-1161.6188189037362</v>
      </c>
      <c r="AX165" s="705">
        <v>-1161.6188189037362</v>
      </c>
      <c r="AY165" s="705">
        <v>-1161.6188189037362</v>
      </c>
      <c r="AZ165" s="705">
        <v>-1161.6188189037362</v>
      </c>
      <c r="BA165" s="705">
        <v>-1161.6188189037362</v>
      </c>
      <c r="BB165" s="705">
        <v>-1161.6188189037362</v>
      </c>
      <c r="BC165" s="705">
        <v>-1161.6188189037362</v>
      </c>
      <c r="BD165" s="705">
        <v>-1161.6188189037362</v>
      </c>
      <c r="BE165" s="705">
        <v>-1161.6188189037362</v>
      </c>
      <c r="BF165" s="705">
        <v>-1161.6188189037362</v>
      </c>
      <c r="BG165" s="705">
        <v>-1161.6188189037362</v>
      </c>
      <c r="BH165" s="705">
        <v>-1161.6188189037362</v>
      </c>
      <c r="BI165" s="705">
        <v>-1161.6188189037362</v>
      </c>
      <c r="BJ165" s="705">
        <v>-1161.6188189037362</v>
      </c>
      <c r="BK165" s="705">
        <v>-1161.6188189037362</v>
      </c>
      <c r="BL165" s="705">
        <v>-1161.6188189037362</v>
      </c>
      <c r="BM165" s="705">
        <v>-1161.6188189037362</v>
      </c>
      <c r="BN165" s="705">
        <v>-1161.6188189037362</v>
      </c>
      <c r="BO165" s="705">
        <v>-1161.6188189037362</v>
      </c>
      <c r="BP165" s="705">
        <v>-1161.6188189037362</v>
      </c>
      <c r="BQ165" s="705">
        <v>-1161.6188189037362</v>
      </c>
      <c r="BR165" s="705">
        <v>-1161.6188189037362</v>
      </c>
      <c r="BS165" s="705">
        <v>-1161.6188189037362</v>
      </c>
      <c r="BT165" s="705">
        <v>-1161.6188189037362</v>
      </c>
      <c r="BU165" s="705">
        <v>-1161.6188189037362</v>
      </c>
      <c r="BV165" s="705">
        <v>-1161.6188189037362</v>
      </c>
      <c r="BW165" s="705">
        <v>-1161.6188189037362</v>
      </c>
      <c r="BX165" s="705">
        <v>-1161.6188189037362</v>
      </c>
      <c r="BY165" s="705">
        <v>-1161.6188189037362</v>
      </c>
      <c r="BZ165" s="705">
        <v>-1161.6188189037362</v>
      </c>
      <c r="CA165" s="705">
        <v>-1161.6188189037362</v>
      </c>
      <c r="CB165" s="705">
        <v>-1161.6188189037362</v>
      </c>
      <c r="CC165" s="705">
        <v>-1161.6188189037362</v>
      </c>
      <c r="CD165" s="705">
        <v>-1161.6188189037362</v>
      </c>
      <c r="CE165" s="705">
        <v>-1161.6188189037362</v>
      </c>
      <c r="CF165" s="705">
        <v>-1161.6188189037362</v>
      </c>
      <c r="CG165" s="705">
        <v>-1161.6188189037362</v>
      </c>
      <c r="CH165" s="705">
        <v>-1161.6188189037362</v>
      </c>
      <c r="CI165" s="705">
        <v>-1161.6188189037362</v>
      </c>
      <c r="CJ165" s="705">
        <v>-1161.6188189037362</v>
      </c>
      <c r="CK165" s="705">
        <v>-1161.6188189037362</v>
      </c>
      <c r="CL165" s="705">
        <v>-1161.6188189037362</v>
      </c>
      <c r="CM165" s="705">
        <v>-1161.6188189037362</v>
      </c>
      <c r="CN165" s="705">
        <v>-1161.6188189037362</v>
      </c>
      <c r="CO165" s="705">
        <v>-1161.6188189037362</v>
      </c>
      <c r="CP165" s="705">
        <v>-1161.6188189037362</v>
      </c>
      <c r="CQ165" s="705">
        <v>-1161.6188189037362</v>
      </c>
      <c r="CR165" s="705">
        <v>-1161.6188189037362</v>
      </c>
      <c r="CS165" s="705">
        <v>-1161.6188189037362</v>
      </c>
      <c r="CT165" s="705">
        <v>-1161.6188189037362</v>
      </c>
      <c r="CU165" s="705">
        <v>-1161.6188189037362</v>
      </c>
      <c r="CV165" s="705">
        <v>-1161.6188189037362</v>
      </c>
      <c r="CW165" s="705">
        <v>-1161.6188189037362</v>
      </c>
      <c r="CX165" s="705">
        <v>-1161.6188189037362</v>
      </c>
      <c r="CY165" s="705">
        <v>-1161.6188189037362</v>
      </c>
      <c r="CZ165" s="953">
        <v>0</v>
      </c>
      <c r="DA165" s="954">
        <v>0</v>
      </c>
      <c r="DB165" s="954">
        <v>0</v>
      </c>
      <c r="DC165" s="954">
        <v>0</v>
      </c>
      <c r="DD165" s="954">
        <v>0</v>
      </c>
      <c r="DE165" s="954">
        <v>0</v>
      </c>
      <c r="DF165" s="954">
        <v>0</v>
      </c>
      <c r="DG165" s="954">
        <v>0</v>
      </c>
      <c r="DH165" s="954">
        <v>0</v>
      </c>
      <c r="DI165" s="954">
        <v>0</v>
      </c>
      <c r="DJ165" s="954">
        <v>0</v>
      </c>
      <c r="DK165" s="954">
        <v>0</v>
      </c>
      <c r="DL165" s="954">
        <v>0</v>
      </c>
      <c r="DM165" s="954">
        <v>0</v>
      </c>
      <c r="DN165" s="954">
        <v>0</v>
      </c>
      <c r="DO165" s="954">
        <v>0</v>
      </c>
      <c r="DP165" s="954">
        <v>0</v>
      </c>
      <c r="DQ165" s="954">
        <v>0</v>
      </c>
      <c r="DR165" s="954">
        <v>0</v>
      </c>
      <c r="DS165" s="954">
        <v>0</v>
      </c>
      <c r="DT165" s="954">
        <v>0</v>
      </c>
      <c r="DU165" s="954">
        <v>0</v>
      </c>
      <c r="DV165" s="954">
        <v>0</v>
      </c>
      <c r="DW165" s="955">
        <v>0</v>
      </c>
      <c r="DX165" s="934"/>
    </row>
    <row r="166" spans="2:128" ht="13.5" thickBot="1" x14ac:dyDescent="0.25">
      <c r="B166" s="968"/>
      <c r="C166" s="760"/>
      <c r="D166" s="761"/>
      <c r="E166" s="778"/>
      <c r="F166" s="761"/>
      <c r="G166" s="761"/>
      <c r="H166" s="761"/>
      <c r="I166" s="761"/>
      <c r="J166" s="761"/>
      <c r="K166" s="761"/>
      <c r="L166" s="761"/>
      <c r="M166" s="761"/>
      <c r="N166" s="761"/>
      <c r="O166" s="761"/>
      <c r="P166" s="761"/>
      <c r="Q166" s="761"/>
      <c r="R166" s="762"/>
      <c r="S166" s="761"/>
      <c r="T166" s="761"/>
      <c r="U166" s="779" t="s">
        <v>126</v>
      </c>
      <c r="V166" s="780" t="s">
        <v>503</v>
      </c>
      <c r="W166" s="969" t="s">
        <v>493</v>
      </c>
      <c r="X166" s="970">
        <f>SUM(X155:X165)</f>
        <v>4057.1645489573216</v>
      </c>
      <c r="Y166" s="970">
        <f t="shared" ref="Y166:CJ166" si="56">SUM(Y155:Y165)</f>
        <v>3955.4087138888758</v>
      </c>
      <c r="Z166" s="970">
        <f t="shared" si="56"/>
        <v>3853.6528788204296</v>
      </c>
      <c r="AA166" s="970">
        <f t="shared" si="56"/>
        <v>3751.8970437519838</v>
      </c>
      <c r="AB166" s="970">
        <f t="shared" si="56"/>
        <v>3650.1412086835385</v>
      </c>
      <c r="AC166" s="970">
        <f t="shared" si="56"/>
        <v>-509.92491890373617</v>
      </c>
      <c r="AD166" s="970">
        <f t="shared" si="56"/>
        <v>-509.92491890373617</v>
      </c>
      <c r="AE166" s="970">
        <f t="shared" si="56"/>
        <v>-509.92491890373617</v>
      </c>
      <c r="AF166" s="970">
        <f t="shared" si="56"/>
        <v>-509.92491890373617</v>
      </c>
      <c r="AG166" s="970">
        <f t="shared" si="56"/>
        <v>-509.92491890373617</v>
      </c>
      <c r="AH166" s="970">
        <f t="shared" si="56"/>
        <v>-509.92491890373617</v>
      </c>
      <c r="AI166" s="970">
        <f t="shared" si="56"/>
        <v>-509.92491890373617</v>
      </c>
      <c r="AJ166" s="970">
        <f t="shared" si="56"/>
        <v>-509.92491890373617</v>
      </c>
      <c r="AK166" s="970">
        <f t="shared" si="56"/>
        <v>-509.92491890373617</v>
      </c>
      <c r="AL166" s="970">
        <f t="shared" si="56"/>
        <v>-509.92491890373617</v>
      </c>
      <c r="AM166" s="970">
        <f t="shared" si="56"/>
        <v>-509.92491890373617</v>
      </c>
      <c r="AN166" s="970">
        <f t="shared" si="56"/>
        <v>-509.92491890373617</v>
      </c>
      <c r="AO166" s="970">
        <f t="shared" si="56"/>
        <v>-509.92491890373617</v>
      </c>
      <c r="AP166" s="970">
        <f t="shared" si="56"/>
        <v>-509.92491890373617</v>
      </c>
      <c r="AQ166" s="970">
        <f t="shared" si="56"/>
        <v>-509.92491890373617</v>
      </c>
      <c r="AR166" s="970">
        <f t="shared" si="56"/>
        <v>-509.92491890373617</v>
      </c>
      <c r="AS166" s="970">
        <f t="shared" si="56"/>
        <v>-509.92491890373617</v>
      </c>
      <c r="AT166" s="970">
        <f t="shared" si="56"/>
        <v>-509.92491890373617</v>
      </c>
      <c r="AU166" s="970">
        <f t="shared" si="56"/>
        <v>-509.92491890373617</v>
      </c>
      <c r="AV166" s="970">
        <f t="shared" si="56"/>
        <v>-509.92491890373617</v>
      </c>
      <c r="AW166" s="970">
        <f t="shared" si="56"/>
        <v>-509.92491890373617</v>
      </c>
      <c r="AX166" s="970">
        <f t="shared" si="56"/>
        <v>-509.92491890373617</v>
      </c>
      <c r="AY166" s="970">
        <f t="shared" si="56"/>
        <v>-509.92491890373617</v>
      </c>
      <c r="AZ166" s="970">
        <f t="shared" si="56"/>
        <v>-509.92491890373617</v>
      </c>
      <c r="BA166" s="970">
        <f t="shared" si="56"/>
        <v>-509.92491890373617</v>
      </c>
      <c r="BB166" s="970">
        <f t="shared" si="56"/>
        <v>-509.92491890373617</v>
      </c>
      <c r="BC166" s="970">
        <f t="shared" si="56"/>
        <v>-509.92491890373617</v>
      </c>
      <c r="BD166" s="970">
        <f t="shared" si="56"/>
        <v>-509.92491890373617</v>
      </c>
      <c r="BE166" s="970">
        <f t="shared" si="56"/>
        <v>-509.92491890373617</v>
      </c>
      <c r="BF166" s="970">
        <f t="shared" si="56"/>
        <v>-509.92491890373617</v>
      </c>
      <c r="BG166" s="970">
        <f t="shared" si="56"/>
        <v>-509.92491890373617</v>
      </c>
      <c r="BH166" s="970">
        <f t="shared" si="56"/>
        <v>-509.92491890373617</v>
      </c>
      <c r="BI166" s="970">
        <f t="shared" si="56"/>
        <v>-509.92491890373617</v>
      </c>
      <c r="BJ166" s="970">
        <f t="shared" si="56"/>
        <v>-509.92491890373617</v>
      </c>
      <c r="BK166" s="970">
        <f t="shared" si="56"/>
        <v>-509.92491890373617</v>
      </c>
      <c r="BL166" s="970">
        <f t="shared" si="56"/>
        <v>-509.92491890373617</v>
      </c>
      <c r="BM166" s="970">
        <f t="shared" si="56"/>
        <v>-509.92491890373617</v>
      </c>
      <c r="BN166" s="970">
        <f t="shared" si="56"/>
        <v>-509.92491890373617</v>
      </c>
      <c r="BO166" s="970">
        <f t="shared" si="56"/>
        <v>-509.92491890373617</v>
      </c>
      <c r="BP166" s="970">
        <f t="shared" si="56"/>
        <v>-509.92491890373617</v>
      </c>
      <c r="BQ166" s="970">
        <f t="shared" si="56"/>
        <v>-509.92491890373617</v>
      </c>
      <c r="BR166" s="970">
        <f t="shared" si="56"/>
        <v>-509.92491890373617</v>
      </c>
      <c r="BS166" s="970">
        <f t="shared" si="56"/>
        <v>-509.92491890373617</v>
      </c>
      <c r="BT166" s="970">
        <f t="shared" si="56"/>
        <v>-509.92491890373617</v>
      </c>
      <c r="BU166" s="970">
        <f t="shared" si="56"/>
        <v>-509.92491890373617</v>
      </c>
      <c r="BV166" s="970">
        <f t="shared" si="56"/>
        <v>-509.92491890373617</v>
      </c>
      <c r="BW166" s="970">
        <f t="shared" si="56"/>
        <v>-509.92491890373617</v>
      </c>
      <c r="BX166" s="970">
        <f t="shared" si="56"/>
        <v>-509.92491890373617</v>
      </c>
      <c r="BY166" s="970">
        <f t="shared" si="56"/>
        <v>-509.92491890373617</v>
      </c>
      <c r="BZ166" s="970">
        <f t="shared" si="56"/>
        <v>-509.92491890373617</v>
      </c>
      <c r="CA166" s="970">
        <f t="shared" si="56"/>
        <v>-509.92491890373617</v>
      </c>
      <c r="CB166" s="970">
        <f t="shared" si="56"/>
        <v>-509.92491890373617</v>
      </c>
      <c r="CC166" s="970">
        <f t="shared" si="56"/>
        <v>-509.92491890373617</v>
      </c>
      <c r="CD166" s="970">
        <f t="shared" si="56"/>
        <v>-509.92491890373617</v>
      </c>
      <c r="CE166" s="970">
        <f t="shared" si="56"/>
        <v>-509.92491890373617</v>
      </c>
      <c r="CF166" s="970">
        <f t="shared" si="56"/>
        <v>-509.92491890373617</v>
      </c>
      <c r="CG166" s="970">
        <f t="shared" si="56"/>
        <v>-509.92491890373617</v>
      </c>
      <c r="CH166" s="970">
        <f t="shared" si="56"/>
        <v>-509.92491890373617</v>
      </c>
      <c r="CI166" s="970">
        <f t="shared" si="56"/>
        <v>-509.92491890373617</v>
      </c>
      <c r="CJ166" s="970">
        <f t="shared" si="56"/>
        <v>-509.92491890373617</v>
      </c>
      <c r="CK166" s="970">
        <f t="shared" ref="CK166:DW166" si="57">SUM(CK155:CK165)</f>
        <v>-509.92491890373617</v>
      </c>
      <c r="CL166" s="970">
        <f t="shared" si="57"/>
        <v>-509.92491890373617</v>
      </c>
      <c r="CM166" s="970">
        <f t="shared" si="57"/>
        <v>-509.92491890373617</v>
      </c>
      <c r="CN166" s="970">
        <f t="shared" si="57"/>
        <v>-509.92491890373617</v>
      </c>
      <c r="CO166" s="970">
        <f t="shared" si="57"/>
        <v>-509.92491890373617</v>
      </c>
      <c r="CP166" s="970">
        <f t="shared" si="57"/>
        <v>-509.92491890373617</v>
      </c>
      <c r="CQ166" s="970">
        <f t="shared" si="57"/>
        <v>-509.92491890373617</v>
      </c>
      <c r="CR166" s="970">
        <f t="shared" si="57"/>
        <v>-509.92491890373617</v>
      </c>
      <c r="CS166" s="970">
        <f t="shared" si="57"/>
        <v>-509.92491890373617</v>
      </c>
      <c r="CT166" s="970">
        <f t="shared" si="57"/>
        <v>-509.92491890373617</v>
      </c>
      <c r="CU166" s="970">
        <f t="shared" si="57"/>
        <v>-509.92491890373617</v>
      </c>
      <c r="CV166" s="970">
        <f t="shared" si="57"/>
        <v>-509.92491890373617</v>
      </c>
      <c r="CW166" s="970">
        <f t="shared" si="57"/>
        <v>-509.92491890373617</v>
      </c>
      <c r="CX166" s="970">
        <f t="shared" si="57"/>
        <v>-509.92491890373617</v>
      </c>
      <c r="CY166" s="971">
        <f t="shared" si="57"/>
        <v>-509.92491890373617</v>
      </c>
      <c r="CZ166" s="972">
        <f t="shared" si="57"/>
        <v>0</v>
      </c>
      <c r="DA166" s="973">
        <f t="shared" si="57"/>
        <v>0</v>
      </c>
      <c r="DB166" s="973">
        <f t="shared" si="57"/>
        <v>0</v>
      </c>
      <c r="DC166" s="973">
        <f t="shared" si="57"/>
        <v>0</v>
      </c>
      <c r="DD166" s="973">
        <f t="shared" si="57"/>
        <v>0</v>
      </c>
      <c r="DE166" s="973">
        <f t="shared" si="57"/>
        <v>0</v>
      </c>
      <c r="DF166" s="973">
        <f t="shared" si="57"/>
        <v>0</v>
      </c>
      <c r="DG166" s="973">
        <f t="shared" si="57"/>
        <v>0</v>
      </c>
      <c r="DH166" s="973">
        <f t="shared" si="57"/>
        <v>0</v>
      </c>
      <c r="DI166" s="973">
        <f t="shared" si="57"/>
        <v>0</v>
      </c>
      <c r="DJ166" s="973">
        <f t="shared" si="57"/>
        <v>0</v>
      </c>
      <c r="DK166" s="973">
        <f t="shared" si="57"/>
        <v>0</v>
      </c>
      <c r="DL166" s="973">
        <f t="shared" si="57"/>
        <v>0</v>
      </c>
      <c r="DM166" s="973">
        <f t="shared" si="57"/>
        <v>0</v>
      </c>
      <c r="DN166" s="973">
        <f t="shared" si="57"/>
        <v>0</v>
      </c>
      <c r="DO166" s="973">
        <f t="shared" si="57"/>
        <v>0</v>
      </c>
      <c r="DP166" s="973">
        <f t="shared" si="57"/>
        <v>0</v>
      </c>
      <c r="DQ166" s="973">
        <f t="shared" si="57"/>
        <v>0</v>
      </c>
      <c r="DR166" s="973">
        <f t="shared" si="57"/>
        <v>0</v>
      </c>
      <c r="DS166" s="973">
        <f t="shared" si="57"/>
        <v>0</v>
      </c>
      <c r="DT166" s="973">
        <f t="shared" si="57"/>
        <v>0</v>
      </c>
      <c r="DU166" s="973">
        <f t="shared" si="57"/>
        <v>0</v>
      </c>
      <c r="DV166" s="973">
        <f t="shared" si="57"/>
        <v>0</v>
      </c>
      <c r="DW166" s="974">
        <f t="shared" si="57"/>
        <v>0</v>
      </c>
      <c r="DX166" s="934"/>
    </row>
    <row r="167" spans="2:128" ht="56.65" customHeight="1" x14ac:dyDescent="0.2">
      <c r="B167" s="942" t="s">
        <v>770</v>
      </c>
      <c r="C167" s="693" t="s">
        <v>782</v>
      </c>
      <c r="D167" s="944" t="s">
        <v>783</v>
      </c>
      <c r="E167" s="978" t="s">
        <v>520</v>
      </c>
      <c r="F167" s="945" t="s">
        <v>696</v>
      </c>
      <c r="G167" s="946" t="s">
        <v>51</v>
      </c>
      <c r="H167" s="947" t="s">
        <v>490</v>
      </c>
      <c r="I167" s="948">
        <f>MAX(X167:AV167)</f>
        <v>4</v>
      </c>
      <c r="J167" s="949">
        <f>SUMPRODUCT($X$2:$CY$2,$X167:$CY167)*365</f>
        <v>38830.911333197437</v>
      </c>
      <c r="K167" s="949">
        <f>SUMPRODUCT($X$2:$CY$2,$X168:$CY168)+SUMPRODUCT($X$2:$CY$2,$X169:$CY169)+SUMPRODUCT($X$2:$CY$2,$X170:$CY170)</f>
        <v>85144.066548592091</v>
      </c>
      <c r="L167" s="949">
        <f>SUMPRODUCT($X$2:$CY$2,$X171:$CY171) +SUMPRODUCT($X$2:$CY$2,$X172:$CY172)</f>
        <v>0</v>
      </c>
      <c r="M167" s="949">
        <f>SUMPRODUCT($X$2:$CY$2,$X173:$CY173)</f>
        <v>-3569.5684103010053</v>
      </c>
      <c r="N167" s="949">
        <f>SUMPRODUCT($X$2:$CY$2,$X176:$CY176) +SUMPRODUCT($X$2:$CY$2,$X177:$CY177)</f>
        <v>154.74159574053508</v>
      </c>
      <c r="O167" s="949">
        <f>SUMPRODUCT($X$2:$CY$2,$X174:$CY174) +SUMPRODUCT($X$2:$CY$2,$X175:$CY175) +SUMPRODUCT($X$2:$CY$2,$X178:$CY178)</f>
        <v>-55625.634813523953</v>
      </c>
      <c r="P167" s="949">
        <f>SUM(K167:O167)</f>
        <v>26103.604920507671</v>
      </c>
      <c r="Q167" s="949">
        <f>(SUM(K167:M167)*100000)/(J167*1000)</f>
        <v>210.07618759787175</v>
      </c>
      <c r="R167" s="950">
        <f>(P167*100000)/(J167*1000)</f>
        <v>67.223776172853036</v>
      </c>
      <c r="S167" s="951">
        <v>3</v>
      </c>
      <c r="T167" s="952">
        <v>5</v>
      </c>
      <c r="U167" s="696" t="s">
        <v>491</v>
      </c>
      <c r="V167" s="697" t="s">
        <v>123</v>
      </c>
      <c r="W167" s="698" t="s">
        <v>75</v>
      </c>
      <c r="X167" s="688">
        <f>[2]Costs!F58</f>
        <v>0.8</v>
      </c>
      <c r="Y167" s="688">
        <f>[2]Costs!G58</f>
        <v>1.6</v>
      </c>
      <c r="Z167" s="688">
        <f>[2]Costs!H58</f>
        <v>2.4000000000000004</v>
      </c>
      <c r="AA167" s="688">
        <f>[2]Costs!I58</f>
        <v>3.2</v>
      </c>
      <c r="AB167" s="688">
        <f>[2]Costs!J58</f>
        <v>4</v>
      </c>
      <c r="AC167" s="688">
        <v>4</v>
      </c>
      <c r="AD167" s="688">
        <f>AC167</f>
        <v>4</v>
      </c>
      <c r="AE167" s="688">
        <f t="shared" ref="AE167:AT173" si="58">AD167</f>
        <v>4</v>
      </c>
      <c r="AF167" s="688">
        <f t="shared" si="58"/>
        <v>4</v>
      </c>
      <c r="AG167" s="688">
        <f t="shared" si="58"/>
        <v>4</v>
      </c>
      <c r="AH167" s="688">
        <f t="shared" si="58"/>
        <v>4</v>
      </c>
      <c r="AI167" s="688">
        <f t="shared" si="58"/>
        <v>4</v>
      </c>
      <c r="AJ167" s="688">
        <f t="shared" si="58"/>
        <v>4</v>
      </c>
      <c r="AK167" s="688">
        <f t="shared" si="58"/>
        <v>4</v>
      </c>
      <c r="AL167" s="688">
        <f t="shared" si="58"/>
        <v>4</v>
      </c>
      <c r="AM167" s="688">
        <f t="shared" si="58"/>
        <v>4</v>
      </c>
      <c r="AN167" s="688">
        <f t="shared" si="58"/>
        <v>4</v>
      </c>
      <c r="AO167" s="688">
        <f t="shared" si="58"/>
        <v>4</v>
      </c>
      <c r="AP167" s="688">
        <f t="shared" si="58"/>
        <v>4</v>
      </c>
      <c r="AQ167" s="688">
        <f t="shared" si="58"/>
        <v>4</v>
      </c>
      <c r="AR167" s="688">
        <f t="shared" si="58"/>
        <v>4</v>
      </c>
      <c r="AS167" s="688">
        <f t="shared" si="58"/>
        <v>4</v>
      </c>
      <c r="AT167" s="688">
        <f t="shared" si="58"/>
        <v>4</v>
      </c>
      <c r="AU167" s="688">
        <f t="shared" ref="AU167:BJ173" si="59">AT167</f>
        <v>4</v>
      </c>
      <c r="AV167" s="688">
        <f t="shared" si="59"/>
        <v>4</v>
      </c>
      <c r="AW167" s="688">
        <f t="shared" si="59"/>
        <v>4</v>
      </c>
      <c r="AX167" s="688">
        <f t="shared" si="59"/>
        <v>4</v>
      </c>
      <c r="AY167" s="688">
        <f t="shared" si="59"/>
        <v>4</v>
      </c>
      <c r="AZ167" s="688">
        <f t="shared" si="59"/>
        <v>4</v>
      </c>
      <c r="BA167" s="688">
        <f t="shared" si="59"/>
        <v>4</v>
      </c>
      <c r="BB167" s="688">
        <f t="shared" si="59"/>
        <v>4</v>
      </c>
      <c r="BC167" s="688">
        <f t="shared" si="59"/>
        <v>4</v>
      </c>
      <c r="BD167" s="688">
        <f t="shared" si="59"/>
        <v>4</v>
      </c>
      <c r="BE167" s="688">
        <f t="shared" si="59"/>
        <v>4</v>
      </c>
      <c r="BF167" s="688">
        <f t="shared" si="59"/>
        <v>4</v>
      </c>
      <c r="BG167" s="688">
        <f t="shared" si="59"/>
        <v>4</v>
      </c>
      <c r="BH167" s="688">
        <f t="shared" si="59"/>
        <v>4</v>
      </c>
      <c r="BI167" s="688">
        <f t="shared" si="59"/>
        <v>4</v>
      </c>
      <c r="BJ167" s="688">
        <f t="shared" si="59"/>
        <v>4</v>
      </c>
      <c r="BK167" s="688">
        <f t="shared" ref="BK167:BZ173" si="60">BJ167</f>
        <v>4</v>
      </c>
      <c r="BL167" s="688">
        <f t="shared" si="60"/>
        <v>4</v>
      </c>
      <c r="BM167" s="688">
        <f t="shared" si="60"/>
        <v>4</v>
      </c>
      <c r="BN167" s="688">
        <f t="shared" si="60"/>
        <v>4</v>
      </c>
      <c r="BO167" s="688">
        <f t="shared" si="60"/>
        <v>4</v>
      </c>
      <c r="BP167" s="688">
        <f t="shared" si="60"/>
        <v>4</v>
      </c>
      <c r="BQ167" s="688">
        <f t="shared" si="60"/>
        <v>4</v>
      </c>
      <c r="BR167" s="688">
        <f t="shared" si="60"/>
        <v>4</v>
      </c>
      <c r="BS167" s="688">
        <f t="shared" si="60"/>
        <v>4</v>
      </c>
      <c r="BT167" s="688">
        <f t="shared" si="60"/>
        <v>4</v>
      </c>
      <c r="BU167" s="688">
        <f t="shared" si="60"/>
        <v>4</v>
      </c>
      <c r="BV167" s="688">
        <f t="shared" si="60"/>
        <v>4</v>
      </c>
      <c r="BW167" s="688">
        <f t="shared" si="60"/>
        <v>4</v>
      </c>
      <c r="BX167" s="688">
        <f t="shared" si="60"/>
        <v>4</v>
      </c>
      <c r="BY167" s="688">
        <f t="shared" si="60"/>
        <v>4</v>
      </c>
      <c r="BZ167" s="688">
        <f t="shared" si="60"/>
        <v>4</v>
      </c>
      <c r="CA167" s="688">
        <f t="shared" ref="CA167:CP173" si="61">BZ167</f>
        <v>4</v>
      </c>
      <c r="CB167" s="688">
        <f t="shared" si="61"/>
        <v>4</v>
      </c>
      <c r="CC167" s="688">
        <f t="shared" si="61"/>
        <v>4</v>
      </c>
      <c r="CD167" s="688">
        <f t="shared" si="61"/>
        <v>4</v>
      </c>
      <c r="CE167" s="688">
        <f t="shared" si="61"/>
        <v>4</v>
      </c>
      <c r="CF167" s="688">
        <f t="shared" si="61"/>
        <v>4</v>
      </c>
      <c r="CG167" s="688">
        <f t="shared" si="61"/>
        <v>4</v>
      </c>
      <c r="CH167" s="688">
        <f t="shared" si="61"/>
        <v>4</v>
      </c>
      <c r="CI167" s="688">
        <f t="shared" si="61"/>
        <v>4</v>
      </c>
      <c r="CJ167" s="688">
        <f t="shared" si="61"/>
        <v>4</v>
      </c>
      <c r="CK167" s="688">
        <f t="shared" si="61"/>
        <v>4</v>
      </c>
      <c r="CL167" s="688">
        <f t="shared" si="61"/>
        <v>4</v>
      </c>
      <c r="CM167" s="688">
        <f t="shared" si="61"/>
        <v>4</v>
      </c>
      <c r="CN167" s="688">
        <f t="shared" si="61"/>
        <v>4</v>
      </c>
      <c r="CO167" s="688">
        <f t="shared" si="61"/>
        <v>4</v>
      </c>
      <c r="CP167" s="688">
        <f t="shared" si="61"/>
        <v>4</v>
      </c>
      <c r="CQ167" s="688">
        <f t="shared" ref="CQ167:CY173" si="62">CP167</f>
        <v>4</v>
      </c>
      <c r="CR167" s="688">
        <f t="shared" si="62"/>
        <v>4</v>
      </c>
      <c r="CS167" s="688">
        <f t="shared" si="62"/>
        <v>4</v>
      </c>
      <c r="CT167" s="688">
        <f t="shared" si="62"/>
        <v>4</v>
      </c>
      <c r="CU167" s="688">
        <f t="shared" si="62"/>
        <v>4</v>
      </c>
      <c r="CV167" s="688">
        <f t="shared" si="62"/>
        <v>4</v>
      </c>
      <c r="CW167" s="688">
        <f t="shared" si="62"/>
        <v>4</v>
      </c>
      <c r="CX167" s="688">
        <f t="shared" si="62"/>
        <v>4</v>
      </c>
      <c r="CY167" s="688">
        <f t="shared" si="62"/>
        <v>4</v>
      </c>
      <c r="CZ167" s="953">
        <v>0</v>
      </c>
      <c r="DA167" s="954">
        <v>0</v>
      </c>
      <c r="DB167" s="954">
        <v>0</v>
      </c>
      <c r="DC167" s="954">
        <v>0</v>
      </c>
      <c r="DD167" s="954">
        <v>0</v>
      </c>
      <c r="DE167" s="954">
        <v>0</v>
      </c>
      <c r="DF167" s="954">
        <v>0</v>
      </c>
      <c r="DG167" s="954">
        <v>0</v>
      </c>
      <c r="DH167" s="954">
        <v>0</v>
      </c>
      <c r="DI167" s="954">
        <v>0</v>
      </c>
      <c r="DJ167" s="954">
        <v>0</v>
      </c>
      <c r="DK167" s="954">
        <v>0</v>
      </c>
      <c r="DL167" s="954">
        <v>0</v>
      </c>
      <c r="DM167" s="954">
        <v>0</v>
      </c>
      <c r="DN167" s="954">
        <v>0</v>
      </c>
      <c r="DO167" s="954">
        <v>0</v>
      </c>
      <c r="DP167" s="954">
        <v>0</v>
      </c>
      <c r="DQ167" s="954">
        <v>0</v>
      </c>
      <c r="DR167" s="954">
        <v>0</v>
      </c>
      <c r="DS167" s="954">
        <v>0</v>
      </c>
      <c r="DT167" s="954">
        <v>0</v>
      </c>
      <c r="DU167" s="954">
        <v>0</v>
      </c>
      <c r="DV167" s="954">
        <v>0</v>
      </c>
      <c r="DW167" s="955">
        <v>0</v>
      </c>
      <c r="DX167" s="934"/>
    </row>
    <row r="168" spans="2:128" x14ac:dyDescent="0.2">
      <c r="B168" s="956"/>
      <c r="C168" s="735"/>
      <c r="D168" s="957"/>
      <c r="E168" s="958"/>
      <c r="F168" s="959"/>
      <c r="G168" s="957"/>
      <c r="H168" s="959"/>
      <c r="I168" s="959"/>
      <c r="J168" s="959"/>
      <c r="K168" s="959"/>
      <c r="L168" s="959"/>
      <c r="M168" s="959"/>
      <c r="N168" s="959"/>
      <c r="O168" s="959"/>
      <c r="P168" s="959"/>
      <c r="Q168" s="959"/>
      <c r="R168" s="738"/>
      <c r="S168" s="959"/>
      <c r="T168" s="959"/>
      <c r="U168" s="699" t="s">
        <v>492</v>
      </c>
      <c r="V168" s="697" t="s">
        <v>123</v>
      </c>
      <c r="W168" s="698" t="s">
        <v>493</v>
      </c>
      <c r="X168" s="689">
        <f>[2]Costs!F57</f>
        <v>9000</v>
      </c>
      <c r="Y168" s="689">
        <f>[2]Costs!G57</f>
        <v>9000</v>
      </c>
      <c r="Z168" s="689">
        <f>[2]Costs!H57</f>
        <v>9000</v>
      </c>
      <c r="AA168" s="689">
        <f>[2]Costs!I57</f>
        <v>9000</v>
      </c>
      <c r="AB168" s="689">
        <f>[2]Costs!J57</f>
        <v>9000</v>
      </c>
      <c r="AC168" s="689">
        <v>0</v>
      </c>
      <c r="AD168" s="688">
        <f t="shared" ref="AD168:AS173" si="63">AC168</f>
        <v>0</v>
      </c>
      <c r="AE168" s="688">
        <f t="shared" si="63"/>
        <v>0</v>
      </c>
      <c r="AF168" s="688">
        <f t="shared" si="63"/>
        <v>0</v>
      </c>
      <c r="AG168" s="688">
        <f t="shared" si="63"/>
        <v>0</v>
      </c>
      <c r="AH168" s="688">
        <f t="shared" si="63"/>
        <v>0</v>
      </c>
      <c r="AI168" s="688">
        <f t="shared" si="63"/>
        <v>0</v>
      </c>
      <c r="AJ168" s="688">
        <f t="shared" si="63"/>
        <v>0</v>
      </c>
      <c r="AK168" s="688">
        <f t="shared" si="63"/>
        <v>0</v>
      </c>
      <c r="AL168" s="688">
        <f t="shared" si="63"/>
        <v>0</v>
      </c>
      <c r="AM168" s="688">
        <f t="shared" si="63"/>
        <v>0</v>
      </c>
      <c r="AN168" s="688">
        <f t="shared" si="63"/>
        <v>0</v>
      </c>
      <c r="AO168" s="688">
        <f t="shared" si="63"/>
        <v>0</v>
      </c>
      <c r="AP168" s="688">
        <f t="shared" si="63"/>
        <v>0</v>
      </c>
      <c r="AQ168" s="688">
        <f t="shared" si="63"/>
        <v>0</v>
      </c>
      <c r="AR168" s="688">
        <f t="shared" si="63"/>
        <v>0</v>
      </c>
      <c r="AS168" s="688">
        <f t="shared" si="63"/>
        <v>0</v>
      </c>
      <c r="AT168" s="688">
        <f t="shared" si="58"/>
        <v>0</v>
      </c>
      <c r="AU168" s="688">
        <f t="shared" si="59"/>
        <v>0</v>
      </c>
      <c r="AV168" s="688">
        <f t="shared" si="59"/>
        <v>0</v>
      </c>
      <c r="AW168" s="688">
        <f t="shared" si="59"/>
        <v>0</v>
      </c>
      <c r="AX168" s="688">
        <f t="shared" si="59"/>
        <v>0</v>
      </c>
      <c r="AY168" s="688">
        <f t="shared" si="59"/>
        <v>0</v>
      </c>
      <c r="AZ168" s="688">
        <f t="shared" si="59"/>
        <v>0</v>
      </c>
      <c r="BA168" s="688">
        <f t="shared" si="59"/>
        <v>0</v>
      </c>
      <c r="BB168" s="688">
        <f t="shared" si="59"/>
        <v>0</v>
      </c>
      <c r="BC168" s="688">
        <f t="shared" si="59"/>
        <v>0</v>
      </c>
      <c r="BD168" s="688">
        <f t="shared" si="59"/>
        <v>0</v>
      </c>
      <c r="BE168" s="688">
        <f t="shared" si="59"/>
        <v>0</v>
      </c>
      <c r="BF168" s="688">
        <f t="shared" si="59"/>
        <v>0</v>
      </c>
      <c r="BG168" s="688">
        <f t="shared" si="59"/>
        <v>0</v>
      </c>
      <c r="BH168" s="688">
        <f t="shared" si="59"/>
        <v>0</v>
      </c>
      <c r="BI168" s="688">
        <f t="shared" si="59"/>
        <v>0</v>
      </c>
      <c r="BJ168" s="688">
        <f t="shared" si="59"/>
        <v>0</v>
      </c>
      <c r="BK168" s="688">
        <f t="shared" si="60"/>
        <v>0</v>
      </c>
      <c r="BL168" s="688">
        <f t="shared" si="60"/>
        <v>0</v>
      </c>
      <c r="BM168" s="688">
        <f t="shared" si="60"/>
        <v>0</v>
      </c>
      <c r="BN168" s="688">
        <f t="shared" si="60"/>
        <v>0</v>
      </c>
      <c r="BO168" s="688">
        <f t="shared" si="60"/>
        <v>0</v>
      </c>
      <c r="BP168" s="688">
        <f t="shared" si="60"/>
        <v>0</v>
      </c>
      <c r="BQ168" s="688">
        <f t="shared" si="60"/>
        <v>0</v>
      </c>
      <c r="BR168" s="688">
        <f t="shared" si="60"/>
        <v>0</v>
      </c>
      <c r="BS168" s="688">
        <f t="shared" si="60"/>
        <v>0</v>
      </c>
      <c r="BT168" s="688">
        <f t="shared" si="60"/>
        <v>0</v>
      </c>
      <c r="BU168" s="688">
        <f t="shared" si="60"/>
        <v>0</v>
      </c>
      <c r="BV168" s="688">
        <f t="shared" si="60"/>
        <v>0</v>
      </c>
      <c r="BW168" s="688">
        <f t="shared" si="60"/>
        <v>0</v>
      </c>
      <c r="BX168" s="688">
        <f t="shared" si="60"/>
        <v>0</v>
      </c>
      <c r="BY168" s="688">
        <f t="shared" si="60"/>
        <v>0</v>
      </c>
      <c r="BZ168" s="688">
        <f t="shared" si="60"/>
        <v>0</v>
      </c>
      <c r="CA168" s="688">
        <f t="shared" si="61"/>
        <v>0</v>
      </c>
      <c r="CB168" s="688">
        <f t="shared" si="61"/>
        <v>0</v>
      </c>
      <c r="CC168" s="688">
        <f t="shared" si="61"/>
        <v>0</v>
      </c>
      <c r="CD168" s="688">
        <f t="shared" si="61"/>
        <v>0</v>
      </c>
      <c r="CE168" s="688">
        <f t="shared" si="61"/>
        <v>0</v>
      </c>
      <c r="CF168" s="688">
        <f t="shared" si="61"/>
        <v>0</v>
      </c>
      <c r="CG168" s="688">
        <f t="shared" si="61"/>
        <v>0</v>
      </c>
      <c r="CH168" s="688">
        <f t="shared" si="61"/>
        <v>0</v>
      </c>
      <c r="CI168" s="688">
        <f t="shared" si="61"/>
        <v>0</v>
      </c>
      <c r="CJ168" s="688">
        <f t="shared" si="61"/>
        <v>0</v>
      </c>
      <c r="CK168" s="688">
        <f t="shared" si="61"/>
        <v>0</v>
      </c>
      <c r="CL168" s="688">
        <f t="shared" si="61"/>
        <v>0</v>
      </c>
      <c r="CM168" s="688">
        <f t="shared" si="61"/>
        <v>0</v>
      </c>
      <c r="CN168" s="688">
        <f t="shared" si="61"/>
        <v>0</v>
      </c>
      <c r="CO168" s="688">
        <f t="shared" si="61"/>
        <v>0</v>
      </c>
      <c r="CP168" s="688">
        <f t="shared" si="61"/>
        <v>0</v>
      </c>
      <c r="CQ168" s="688">
        <f t="shared" si="62"/>
        <v>0</v>
      </c>
      <c r="CR168" s="688">
        <f t="shared" si="62"/>
        <v>0</v>
      </c>
      <c r="CS168" s="688">
        <f t="shared" si="62"/>
        <v>0</v>
      </c>
      <c r="CT168" s="688">
        <f t="shared" si="62"/>
        <v>0</v>
      </c>
      <c r="CU168" s="688">
        <f t="shared" si="62"/>
        <v>0</v>
      </c>
      <c r="CV168" s="688">
        <f t="shared" si="62"/>
        <v>0</v>
      </c>
      <c r="CW168" s="688">
        <f t="shared" si="62"/>
        <v>0</v>
      </c>
      <c r="CX168" s="688">
        <f t="shared" si="62"/>
        <v>0</v>
      </c>
      <c r="CY168" s="688">
        <f t="shared" si="62"/>
        <v>0</v>
      </c>
      <c r="CZ168" s="953">
        <v>0</v>
      </c>
      <c r="DA168" s="954">
        <v>0</v>
      </c>
      <c r="DB168" s="954">
        <v>0</v>
      </c>
      <c r="DC168" s="954">
        <v>0</v>
      </c>
      <c r="DD168" s="954">
        <v>0</v>
      </c>
      <c r="DE168" s="954">
        <v>0</v>
      </c>
      <c r="DF168" s="954">
        <v>0</v>
      </c>
      <c r="DG168" s="954">
        <v>0</v>
      </c>
      <c r="DH168" s="954">
        <v>0</v>
      </c>
      <c r="DI168" s="954">
        <v>0</v>
      </c>
      <c r="DJ168" s="954">
        <v>0</v>
      </c>
      <c r="DK168" s="954">
        <v>0</v>
      </c>
      <c r="DL168" s="954">
        <v>0</v>
      </c>
      <c r="DM168" s="954">
        <v>0</v>
      </c>
      <c r="DN168" s="954">
        <v>0</v>
      </c>
      <c r="DO168" s="954">
        <v>0</v>
      </c>
      <c r="DP168" s="954">
        <v>0</v>
      </c>
      <c r="DQ168" s="954">
        <v>0</v>
      </c>
      <c r="DR168" s="954">
        <v>0</v>
      </c>
      <c r="DS168" s="954">
        <v>0</v>
      </c>
      <c r="DT168" s="954">
        <v>0</v>
      </c>
      <c r="DU168" s="954">
        <v>0</v>
      </c>
      <c r="DV168" s="954">
        <v>0</v>
      </c>
      <c r="DW168" s="955">
        <v>0</v>
      </c>
      <c r="DX168" s="934"/>
    </row>
    <row r="169" spans="2:128" x14ac:dyDescent="0.2">
      <c r="B169" s="960"/>
      <c r="C169" s="743"/>
      <c r="D169" s="961"/>
      <c r="E169" s="962"/>
      <c r="F169" s="961"/>
      <c r="G169" s="961"/>
      <c r="H169" s="961"/>
      <c r="I169" s="961"/>
      <c r="J169" s="961"/>
      <c r="K169" s="961"/>
      <c r="L169" s="961"/>
      <c r="M169" s="961"/>
      <c r="N169" s="961"/>
      <c r="O169" s="961"/>
      <c r="P169" s="961"/>
      <c r="Q169" s="961"/>
      <c r="R169" s="745"/>
      <c r="S169" s="961"/>
      <c r="T169" s="961"/>
      <c r="U169" s="699" t="s">
        <v>494</v>
      </c>
      <c r="V169" s="697" t="s">
        <v>123</v>
      </c>
      <c r="W169" s="698" t="s">
        <v>493</v>
      </c>
      <c r="X169" s="700">
        <v>0</v>
      </c>
      <c r="Y169" s="700">
        <v>0</v>
      </c>
      <c r="Z169" s="700">
        <v>0</v>
      </c>
      <c r="AA169" s="700">
        <v>0</v>
      </c>
      <c r="AB169" s="700">
        <v>0</v>
      </c>
      <c r="AC169" s="700">
        <v>0</v>
      </c>
      <c r="AD169" s="688">
        <f t="shared" si="63"/>
        <v>0</v>
      </c>
      <c r="AE169" s="688">
        <f t="shared" si="63"/>
        <v>0</v>
      </c>
      <c r="AF169" s="688">
        <f t="shared" si="63"/>
        <v>0</v>
      </c>
      <c r="AG169" s="688">
        <f t="shared" si="63"/>
        <v>0</v>
      </c>
      <c r="AH169" s="688">
        <f t="shared" si="63"/>
        <v>0</v>
      </c>
      <c r="AI169" s="688">
        <f t="shared" si="63"/>
        <v>0</v>
      </c>
      <c r="AJ169" s="688">
        <f t="shared" si="63"/>
        <v>0</v>
      </c>
      <c r="AK169" s="688">
        <f t="shared" si="63"/>
        <v>0</v>
      </c>
      <c r="AL169" s="688">
        <f t="shared" si="63"/>
        <v>0</v>
      </c>
      <c r="AM169" s="688">
        <f t="shared" si="63"/>
        <v>0</v>
      </c>
      <c r="AN169" s="688">
        <f t="shared" si="63"/>
        <v>0</v>
      </c>
      <c r="AO169" s="688">
        <f t="shared" si="63"/>
        <v>0</v>
      </c>
      <c r="AP169" s="688">
        <f t="shared" si="63"/>
        <v>0</v>
      </c>
      <c r="AQ169" s="688">
        <f t="shared" si="63"/>
        <v>0</v>
      </c>
      <c r="AR169" s="688">
        <f t="shared" si="63"/>
        <v>0</v>
      </c>
      <c r="AS169" s="688">
        <f t="shared" si="63"/>
        <v>0</v>
      </c>
      <c r="AT169" s="688">
        <f t="shared" si="58"/>
        <v>0</v>
      </c>
      <c r="AU169" s="688">
        <f t="shared" si="59"/>
        <v>0</v>
      </c>
      <c r="AV169" s="688">
        <f t="shared" si="59"/>
        <v>0</v>
      </c>
      <c r="AW169" s="688">
        <f t="shared" si="59"/>
        <v>0</v>
      </c>
      <c r="AX169" s="688">
        <f t="shared" si="59"/>
        <v>0</v>
      </c>
      <c r="AY169" s="688">
        <f t="shared" si="59"/>
        <v>0</v>
      </c>
      <c r="AZ169" s="688">
        <f t="shared" si="59"/>
        <v>0</v>
      </c>
      <c r="BA169" s="688">
        <f t="shared" si="59"/>
        <v>0</v>
      </c>
      <c r="BB169" s="688">
        <f t="shared" si="59"/>
        <v>0</v>
      </c>
      <c r="BC169" s="688">
        <f t="shared" si="59"/>
        <v>0</v>
      </c>
      <c r="BD169" s="688">
        <f t="shared" si="59"/>
        <v>0</v>
      </c>
      <c r="BE169" s="688">
        <f t="shared" si="59"/>
        <v>0</v>
      </c>
      <c r="BF169" s="688">
        <f t="shared" si="59"/>
        <v>0</v>
      </c>
      <c r="BG169" s="688">
        <f t="shared" si="59"/>
        <v>0</v>
      </c>
      <c r="BH169" s="688">
        <f t="shared" si="59"/>
        <v>0</v>
      </c>
      <c r="BI169" s="688">
        <f t="shared" si="59"/>
        <v>0</v>
      </c>
      <c r="BJ169" s="688">
        <f t="shared" si="59"/>
        <v>0</v>
      </c>
      <c r="BK169" s="688">
        <f t="shared" si="60"/>
        <v>0</v>
      </c>
      <c r="BL169" s="688">
        <f t="shared" si="60"/>
        <v>0</v>
      </c>
      <c r="BM169" s="688">
        <f t="shared" si="60"/>
        <v>0</v>
      </c>
      <c r="BN169" s="688">
        <f t="shared" si="60"/>
        <v>0</v>
      </c>
      <c r="BO169" s="688">
        <f t="shared" si="60"/>
        <v>0</v>
      </c>
      <c r="BP169" s="688">
        <f t="shared" si="60"/>
        <v>0</v>
      </c>
      <c r="BQ169" s="688">
        <f t="shared" si="60"/>
        <v>0</v>
      </c>
      <c r="BR169" s="688">
        <f t="shared" si="60"/>
        <v>0</v>
      </c>
      <c r="BS169" s="688">
        <f t="shared" si="60"/>
        <v>0</v>
      </c>
      <c r="BT169" s="688">
        <f t="shared" si="60"/>
        <v>0</v>
      </c>
      <c r="BU169" s="688">
        <f t="shared" si="60"/>
        <v>0</v>
      </c>
      <c r="BV169" s="688">
        <f t="shared" si="60"/>
        <v>0</v>
      </c>
      <c r="BW169" s="688">
        <f t="shared" si="60"/>
        <v>0</v>
      </c>
      <c r="BX169" s="688">
        <f t="shared" si="60"/>
        <v>0</v>
      </c>
      <c r="BY169" s="688">
        <f t="shared" si="60"/>
        <v>0</v>
      </c>
      <c r="BZ169" s="688">
        <f t="shared" si="60"/>
        <v>0</v>
      </c>
      <c r="CA169" s="688">
        <f t="shared" si="61"/>
        <v>0</v>
      </c>
      <c r="CB169" s="688">
        <f t="shared" si="61"/>
        <v>0</v>
      </c>
      <c r="CC169" s="688">
        <f t="shared" si="61"/>
        <v>0</v>
      </c>
      <c r="CD169" s="688">
        <f t="shared" si="61"/>
        <v>0</v>
      </c>
      <c r="CE169" s="688">
        <f t="shared" si="61"/>
        <v>0</v>
      </c>
      <c r="CF169" s="688">
        <f t="shared" si="61"/>
        <v>0</v>
      </c>
      <c r="CG169" s="688">
        <f t="shared" si="61"/>
        <v>0</v>
      </c>
      <c r="CH169" s="688">
        <f t="shared" si="61"/>
        <v>0</v>
      </c>
      <c r="CI169" s="688">
        <f t="shared" si="61"/>
        <v>0</v>
      </c>
      <c r="CJ169" s="688">
        <f t="shared" si="61"/>
        <v>0</v>
      </c>
      <c r="CK169" s="688">
        <f t="shared" si="61"/>
        <v>0</v>
      </c>
      <c r="CL169" s="688">
        <f t="shared" si="61"/>
        <v>0</v>
      </c>
      <c r="CM169" s="688">
        <f t="shared" si="61"/>
        <v>0</v>
      </c>
      <c r="CN169" s="688">
        <f t="shared" si="61"/>
        <v>0</v>
      </c>
      <c r="CO169" s="688">
        <f t="shared" si="61"/>
        <v>0</v>
      </c>
      <c r="CP169" s="688">
        <f t="shared" si="61"/>
        <v>0</v>
      </c>
      <c r="CQ169" s="688">
        <f t="shared" si="62"/>
        <v>0</v>
      </c>
      <c r="CR169" s="688">
        <f t="shared" si="62"/>
        <v>0</v>
      </c>
      <c r="CS169" s="688">
        <f t="shared" si="62"/>
        <v>0</v>
      </c>
      <c r="CT169" s="688">
        <f t="shared" si="62"/>
        <v>0</v>
      </c>
      <c r="CU169" s="688">
        <f t="shared" si="62"/>
        <v>0</v>
      </c>
      <c r="CV169" s="688">
        <f t="shared" si="62"/>
        <v>0</v>
      </c>
      <c r="CW169" s="688">
        <f t="shared" si="62"/>
        <v>0</v>
      </c>
      <c r="CX169" s="688">
        <f t="shared" si="62"/>
        <v>0</v>
      </c>
      <c r="CY169" s="688">
        <f t="shared" si="62"/>
        <v>0</v>
      </c>
      <c r="CZ169" s="953">
        <v>0</v>
      </c>
      <c r="DA169" s="954">
        <v>0</v>
      </c>
      <c r="DB169" s="954">
        <v>0</v>
      </c>
      <c r="DC169" s="954">
        <v>0</v>
      </c>
      <c r="DD169" s="954">
        <v>0</v>
      </c>
      <c r="DE169" s="954">
        <v>0</v>
      </c>
      <c r="DF169" s="954">
        <v>0</v>
      </c>
      <c r="DG169" s="954">
        <v>0</v>
      </c>
      <c r="DH169" s="954">
        <v>0</v>
      </c>
      <c r="DI169" s="954">
        <v>0</v>
      </c>
      <c r="DJ169" s="954">
        <v>0</v>
      </c>
      <c r="DK169" s="954">
        <v>0</v>
      </c>
      <c r="DL169" s="954">
        <v>0</v>
      </c>
      <c r="DM169" s="954">
        <v>0</v>
      </c>
      <c r="DN169" s="954">
        <v>0</v>
      </c>
      <c r="DO169" s="954">
        <v>0</v>
      </c>
      <c r="DP169" s="954">
        <v>0</v>
      </c>
      <c r="DQ169" s="954">
        <v>0</v>
      </c>
      <c r="DR169" s="954">
        <v>0</v>
      </c>
      <c r="DS169" s="954">
        <v>0</v>
      </c>
      <c r="DT169" s="954">
        <v>0</v>
      </c>
      <c r="DU169" s="954">
        <v>0</v>
      </c>
      <c r="DV169" s="954">
        <v>0</v>
      </c>
      <c r="DW169" s="955">
        <v>0</v>
      </c>
      <c r="DX169" s="934"/>
    </row>
    <row r="170" spans="2:128" x14ac:dyDescent="0.2">
      <c r="B170" s="960"/>
      <c r="C170" s="743"/>
      <c r="D170" s="961"/>
      <c r="E170" s="962"/>
      <c r="F170" s="961"/>
      <c r="G170" s="961"/>
      <c r="H170" s="961"/>
      <c r="I170" s="961"/>
      <c r="J170" s="961"/>
      <c r="K170" s="961"/>
      <c r="L170" s="961"/>
      <c r="M170" s="961"/>
      <c r="N170" s="961"/>
      <c r="O170" s="961"/>
      <c r="P170" s="961"/>
      <c r="Q170" s="961"/>
      <c r="R170" s="745"/>
      <c r="S170" s="961"/>
      <c r="T170" s="961"/>
      <c r="U170" s="699" t="s">
        <v>721</v>
      </c>
      <c r="V170" s="697" t="s">
        <v>123</v>
      </c>
      <c r="W170" s="698" t="s">
        <v>493</v>
      </c>
      <c r="X170" s="689">
        <f>'[2]Financing cost'!B22</f>
        <v>324</v>
      </c>
      <c r="Y170" s="689">
        <f>'[2]Financing cost'!C22</f>
        <v>648</v>
      </c>
      <c r="Z170" s="689">
        <f>'[2]Financing cost'!D22</f>
        <v>972</v>
      </c>
      <c r="AA170" s="689">
        <f>'[2]Financing cost'!E22</f>
        <v>1296</v>
      </c>
      <c r="AB170" s="689">
        <f>'[2]Financing cost'!F22</f>
        <v>1620</v>
      </c>
      <c r="AC170" s="689">
        <f>AB170</f>
        <v>1620</v>
      </c>
      <c r="AD170" s="688">
        <f t="shared" si="63"/>
        <v>1620</v>
      </c>
      <c r="AE170" s="688">
        <f t="shared" si="63"/>
        <v>1620</v>
      </c>
      <c r="AF170" s="688">
        <f t="shared" si="63"/>
        <v>1620</v>
      </c>
      <c r="AG170" s="688">
        <f t="shared" si="63"/>
        <v>1620</v>
      </c>
      <c r="AH170" s="688">
        <f t="shared" si="63"/>
        <v>1620</v>
      </c>
      <c r="AI170" s="688">
        <f t="shared" si="63"/>
        <v>1620</v>
      </c>
      <c r="AJ170" s="688">
        <f t="shared" si="63"/>
        <v>1620</v>
      </c>
      <c r="AK170" s="688">
        <f t="shared" si="63"/>
        <v>1620</v>
      </c>
      <c r="AL170" s="688">
        <f t="shared" si="63"/>
        <v>1620</v>
      </c>
      <c r="AM170" s="688">
        <f t="shared" si="63"/>
        <v>1620</v>
      </c>
      <c r="AN170" s="688">
        <f t="shared" si="63"/>
        <v>1620</v>
      </c>
      <c r="AO170" s="688">
        <f t="shared" si="63"/>
        <v>1620</v>
      </c>
      <c r="AP170" s="688">
        <f t="shared" si="63"/>
        <v>1620</v>
      </c>
      <c r="AQ170" s="688">
        <f t="shared" si="63"/>
        <v>1620</v>
      </c>
      <c r="AR170" s="688">
        <f t="shared" si="63"/>
        <v>1620</v>
      </c>
      <c r="AS170" s="688">
        <f t="shared" si="63"/>
        <v>1620</v>
      </c>
      <c r="AT170" s="688">
        <f t="shared" si="58"/>
        <v>1620</v>
      </c>
      <c r="AU170" s="688">
        <f t="shared" si="59"/>
        <v>1620</v>
      </c>
      <c r="AV170" s="688">
        <f t="shared" si="59"/>
        <v>1620</v>
      </c>
      <c r="AW170" s="688">
        <f t="shared" si="59"/>
        <v>1620</v>
      </c>
      <c r="AX170" s="688">
        <f t="shared" si="59"/>
        <v>1620</v>
      </c>
      <c r="AY170" s="688">
        <f t="shared" si="59"/>
        <v>1620</v>
      </c>
      <c r="AZ170" s="688">
        <f t="shared" si="59"/>
        <v>1620</v>
      </c>
      <c r="BA170" s="688">
        <f t="shared" si="59"/>
        <v>1620</v>
      </c>
      <c r="BB170" s="688">
        <f t="shared" si="59"/>
        <v>1620</v>
      </c>
      <c r="BC170" s="688">
        <f t="shared" si="59"/>
        <v>1620</v>
      </c>
      <c r="BD170" s="688">
        <f t="shared" si="59"/>
        <v>1620</v>
      </c>
      <c r="BE170" s="688">
        <f t="shared" si="59"/>
        <v>1620</v>
      </c>
      <c r="BF170" s="688">
        <f t="shared" si="59"/>
        <v>1620</v>
      </c>
      <c r="BG170" s="688">
        <f t="shared" si="59"/>
        <v>1620</v>
      </c>
      <c r="BH170" s="688">
        <f t="shared" si="59"/>
        <v>1620</v>
      </c>
      <c r="BI170" s="688">
        <f t="shared" si="59"/>
        <v>1620</v>
      </c>
      <c r="BJ170" s="688">
        <f t="shared" si="59"/>
        <v>1620</v>
      </c>
      <c r="BK170" s="688">
        <f t="shared" si="60"/>
        <v>1620</v>
      </c>
      <c r="BL170" s="688">
        <f t="shared" si="60"/>
        <v>1620</v>
      </c>
      <c r="BM170" s="688">
        <f t="shared" si="60"/>
        <v>1620</v>
      </c>
      <c r="BN170" s="688">
        <f t="shared" si="60"/>
        <v>1620</v>
      </c>
      <c r="BO170" s="688">
        <f t="shared" si="60"/>
        <v>1620</v>
      </c>
      <c r="BP170" s="688">
        <f t="shared" si="60"/>
        <v>1620</v>
      </c>
      <c r="BQ170" s="688">
        <f t="shared" si="60"/>
        <v>1620</v>
      </c>
      <c r="BR170" s="688">
        <f t="shared" si="60"/>
        <v>1620</v>
      </c>
      <c r="BS170" s="688">
        <f t="shared" si="60"/>
        <v>1620</v>
      </c>
      <c r="BT170" s="688">
        <f t="shared" si="60"/>
        <v>1620</v>
      </c>
      <c r="BU170" s="688">
        <f t="shared" si="60"/>
        <v>1620</v>
      </c>
      <c r="BV170" s="688">
        <f t="shared" si="60"/>
        <v>1620</v>
      </c>
      <c r="BW170" s="688">
        <f t="shared" si="60"/>
        <v>1620</v>
      </c>
      <c r="BX170" s="688">
        <f t="shared" si="60"/>
        <v>1620</v>
      </c>
      <c r="BY170" s="688">
        <f t="shared" si="60"/>
        <v>1620</v>
      </c>
      <c r="BZ170" s="688">
        <f t="shared" si="60"/>
        <v>1620</v>
      </c>
      <c r="CA170" s="688">
        <f t="shared" si="61"/>
        <v>1620</v>
      </c>
      <c r="CB170" s="688">
        <f t="shared" si="61"/>
        <v>1620</v>
      </c>
      <c r="CC170" s="688">
        <f t="shared" si="61"/>
        <v>1620</v>
      </c>
      <c r="CD170" s="688">
        <f t="shared" si="61"/>
        <v>1620</v>
      </c>
      <c r="CE170" s="688">
        <f t="shared" si="61"/>
        <v>1620</v>
      </c>
      <c r="CF170" s="688">
        <f t="shared" si="61"/>
        <v>1620</v>
      </c>
      <c r="CG170" s="688">
        <f t="shared" si="61"/>
        <v>1620</v>
      </c>
      <c r="CH170" s="688">
        <f t="shared" si="61"/>
        <v>1620</v>
      </c>
      <c r="CI170" s="688">
        <f t="shared" si="61"/>
        <v>1620</v>
      </c>
      <c r="CJ170" s="688">
        <f t="shared" si="61"/>
        <v>1620</v>
      </c>
      <c r="CK170" s="688">
        <f t="shared" si="61"/>
        <v>1620</v>
      </c>
      <c r="CL170" s="688">
        <f t="shared" si="61"/>
        <v>1620</v>
      </c>
      <c r="CM170" s="688">
        <f t="shared" si="61"/>
        <v>1620</v>
      </c>
      <c r="CN170" s="688">
        <f t="shared" si="61"/>
        <v>1620</v>
      </c>
      <c r="CO170" s="688">
        <f t="shared" si="61"/>
        <v>1620</v>
      </c>
      <c r="CP170" s="688">
        <f t="shared" si="61"/>
        <v>1620</v>
      </c>
      <c r="CQ170" s="688">
        <f t="shared" si="62"/>
        <v>1620</v>
      </c>
      <c r="CR170" s="688">
        <f t="shared" si="62"/>
        <v>1620</v>
      </c>
      <c r="CS170" s="688">
        <f t="shared" si="62"/>
        <v>1620</v>
      </c>
      <c r="CT170" s="688">
        <f t="shared" si="62"/>
        <v>1620</v>
      </c>
      <c r="CU170" s="688">
        <f t="shared" si="62"/>
        <v>1620</v>
      </c>
      <c r="CV170" s="688">
        <f t="shared" si="62"/>
        <v>1620</v>
      </c>
      <c r="CW170" s="688">
        <f t="shared" si="62"/>
        <v>1620</v>
      </c>
      <c r="CX170" s="688">
        <f t="shared" si="62"/>
        <v>1620</v>
      </c>
      <c r="CY170" s="688">
        <f t="shared" si="62"/>
        <v>1620</v>
      </c>
      <c r="CZ170" s="953"/>
      <c r="DA170" s="954"/>
      <c r="DB170" s="954"/>
      <c r="DC170" s="954"/>
      <c r="DD170" s="954"/>
      <c r="DE170" s="954"/>
      <c r="DF170" s="954"/>
      <c r="DG170" s="954"/>
      <c r="DH170" s="954"/>
      <c r="DI170" s="954"/>
      <c r="DJ170" s="954"/>
      <c r="DK170" s="954"/>
      <c r="DL170" s="954"/>
      <c r="DM170" s="954"/>
      <c r="DN170" s="954"/>
      <c r="DO170" s="954"/>
      <c r="DP170" s="954"/>
      <c r="DQ170" s="954"/>
      <c r="DR170" s="954"/>
      <c r="DS170" s="954"/>
      <c r="DT170" s="954"/>
      <c r="DU170" s="954"/>
      <c r="DV170" s="954"/>
      <c r="DW170" s="955"/>
      <c r="DX170" s="934"/>
    </row>
    <row r="171" spans="2:128" x14ac:dyDescent="0.2">
      <c r="B171" s="960"/>
      <c r="C171" s="963"/>
      <c r="D171" s="885"/>
      <c r="E171" s="920"/>
      <c r="F171" s="885"/>
      <c r="G171" s="885"/>
      <c r="H171" s="885"/>
      <c r="I171" s="885"/>
      <c r="J171" s="885"/>
      <c r="K171" s="885"/>
      <c r="L171" s="885"/>
      <c r="M171" s="885"/>
      <c r="N171" s="885"/>
      <c r="O171" s="885"/>
      <c r="P171" s="885"/>
      <c r="Q171" s="885"/>
      <c r="R171" s="964"/>
      <c r="S171" s="885"/>
      <c r="T171" s="885"/>
      <c r="U171" s="699" t="s">
        <v>495</v>
      </c>
      <c r="V171" s="697" t="s">
        <v>123</v>
      </c>
      <c r="W171" s="701" t="s">
        <v>493</v>
      </c>
      <c r="X171" s="689">
        <v>0</v>
      </c>
      <c r="Y171" s="689">
        <v>0</v>
      </c>
      <c r="Z171" s="689">
        <v>0</v>
      </c>
      <c r="AA171" s="689">
        <v>0</v>
      </c>
      <c r="AB171" s="689">
        <v>0</v>
      </c>
      <c r="AC171" s="689">
        <v>0</v>
      </c>
      <c r="AD171" s="688">
        <f t="shared" si="63"/>
        <v>0</v>
      </c>
      <c r="AE171" s="688">
        <f t="shared" si="63"/>
        <v>0</v>
      </c>
      <c r="AF171" s="688">
        <f t="shared" si="63"/>
        <v>0</v>
      </c>
      <c r="AG171" s="688">
        <f t="shared" si="63"/>
        <v>0</v>
      </c>
      <c r="AH171" s="688">
        <f t="shared" si="63"/>
        <v>0</v>
      </c>
      <c r="AI171" s="688">
        <f t="shared" si="63"/>
        <v>0</v>
      </c>
      <c r="AJ171" s="688">
        <f t="shared" si="63"/>
        <v>0</v>
      </c>
      <c r="AK171" s="688">
        <f t="shared" si="63"/>
        <v>0</v>
      </c>
      <c r="AL171" s="688">
        <f t="shared" si="63"/>
        <v>0</v>
      </c>
      <c r="AM171" s="688">
        <f t="shared" si="63"/>
        <v>0</v>
      </c>
      <c r="AN171" s="688">
        <f t="shared" si="63"/>
        <v>0</v>
      </c>
      <c r="AO171" s="688">
        <f t="shared" si="63"/>
        <v>0</v>
      </c>
      <c r="AP171" s="688">
        <f t="shared" si="63"/>
        <v>0</v>
      </c>
      <c r="AQ171" s="688">
        <f t="shared" si="63"/>
        <v>0</v>
      </c>
      <c r="AR171" s="688">
        <f t="shared" si="63"/>
        <v>0</v>
      </c>
      <c r="AS171" s="688">
        <f t="shared" si="63"/>
        <v>0</v>
      </c>
      <c r="AT171" s="688">
        <f t="shared" si="58"/>
        <v>0</v>
      </c>
      <c r="AU171" s="688">
        <f t="shared" si="59"/>
        <v>0</v>
      </c>
      <c r="AV171" s="688">
        <f t="shared" si="59"/>
        <v>0</v>
      </c>
      <c r="AW171" s="688">
        <f t="shared" si="59"/>
        <v>0</v>
      </c>
      <c r="AX171" s="688">
        <f t="shared" si="59"/>
        <v>0</v>
      </c>
      <c r="AY171" s="688">
        <f t="shared" si="59"/>
        <v>0</v>
      </c>
      <c r="AZ171" s="688">
        <f t="shared" si="59"/>
        <v>0</v>
      </c>
      <c r="BA171" s="688">
        <f t="shared" si="59"/>
        <v>0</v>
      </c>
      <c r="BB171" s="688">
        <f t="shared" si="59"/>
        <v>0</v>
      </c>
      <c r="BC171" s="688">
        <f t="shared" si="59"/>
        <v>0</v>
      </c>
      <c r="BD171" s="688">
        <f t="shared" si="59"/>
        <v>0</v>
      </c>
      <c r="BE171" s="688">
        <f t="shared" si="59"/>
        <v>0</v>
      </c>
      <c r="BF171" s="688">
        <f t="shared" si="59"/>
        <v>0</v>
      </c>
      <c r="BG171" s="688">
        <f t="shared" si="59"/>
        <v>0</v>
      </c>
      <c r="BH171" s="688">
        <f t="shared" si="59"/>
        <v>0</v>
      </c>
      <c r="BI171" s="688">
        <f t="shared" si="59"/>
        <v>0</v>
      </c>
      <c r="BJ171" s="688">
        <f t="shared" si="59"/>
        <v>0</v>
      </c>
      <c r="BK171" s="688">
        <f t="shared" si="60"/>
        <v>0</v>
      </c>
      <c r="BL171" s="688">
        <f t="shared" si="60"/>
        <v>0</v>
      </c>
      <c r="BM171" s="688">
        <f t="shared" si="60"/>
        <v>0</v>
      </c>
      <c r="BN171" s="688">
        <f t="shared" si="60"/>
        <v>0</v>
      </c>
      <c r="BO171" s="688">
        <f t="shared" si="60"/>
        <v>0</v>
      </c>
      <c r="BP171" s="688">
        <f t="shared" si="60"/>
        <v>0</v>
      </c>
      <c r="BQ171" s="688">
        <f t="shared" si="60"/>
        <v>0</v>
      </c>
      <c r="BR171" s="688">
        <f t="shared" si="60"/>
        <v>0</v>
      </c>
      <c r="BS171" s="688">
        <f t="shared" si="60"/>
        <v>0</v>
      </c>
      <c r="BT171" s="688">
        <f t="shared" si="60"/>
        <v>0</v>
      </c>
      <c r="BU171" s="688">
        <f t="shared" si="60"/>
        <v>0</v>
      </c>
      <c r="BV171" s="688">
        <f t="shared" si="60"/>
        <v>0</v>
      </c>
      <c r="BW171" s="688">
        <f t="shared" si="60"/>
        <v>0</v>
      </c>
      <c r="BX171" s="688">
        <f t="shared" si="60"/>
        <v>0</v>
      </c>
      <c r="BY171" s="688">
        <f t="shared" si="60"/>
        <v>0</v>
      </c>
      <c r="BZ171" s="688">
        <f t="shared" si="60"/>
        <v>0</v>
      </c>
      <c r="CA171" s="688">
        <f t="shared" si="61"/>
        <v>0</v>
      </c>
      <c r="CB171" s="688">
        <f t="shared" si="61"/>
        <v>0</v>
      </c>
      <c r="CC171" s="688">
        <f t="shared" si="61"/>
        <v>0</v>
      </c>
      <c r="CD171" s="688">
        <f t="shared" si="61"/>
        <v>0</v>
      </c>
      <c r="CE171" s="688">
        <f t="shared" si="61"/>
        <v>0</v>
      </c>
      <c r="CF171" s="688">
        <f t="shared" si="61"/>
        <v>0</v>
      </c>
      <c r="CG171" s="688">
        <f t="shared" si="61"/>
        <v>0</v>
      </c>
      <c r="CH171" s="688">
        <f t="shared" si="61"/>
        <v>0</v>
      </c>
      <c r="CI171" s="688">
        <f t="shared" si="61"/>
        <v>0</v>
      </c>
      <c r="CJ171" s="688">
        <f t="shared" si="61"/>
        <v>0</v>
      </c>
      <c r="CK171" s="688">
        <f t="shared" si="61"/>
        <v>0</v>
      </c>
      <c r="CL171" s="688">
        <f t="shared" si="61"/>
        <v>0</v>
      </c>
      <c r="CM171" s="688">
        <f t="shared" si="61"/>
        <v>0</v>
      </c>
      <c r="CN171" s="688">
        <f t="shared" si="61"/>
        <v>0</v>
      </c>
      <c r="CO171" s="688">
        <f t="shared" si="61"/>
        <v>0</v>
      </c>
      <c r="CP171" s="688">
        <f t="shared" si="61"/>
        <v>0</v>
      </c>
      <c r="CQ171" s="688">
        <f t="shared" si="62"/>
        <v>0</v>
      </c>
      <c r="CR171" s="688">
        <f t="shared" si="62"/>
        <v>0</v>
      </c>
      <c r="CS171" s="688">
        <f t="shared" si="62"/>
        <v>0</v>
      </c>
      <c r="CT171" s="688">
        <f t="shared" si="62"/>
        <v>0</v>
      </c>
      <c r="CU171" s="688">
        <f t="shared" si="62"/>
        <v>0</v>
      </c>
      <c r="CV171" s="688">
        <f t="shared" si="62"/>
        <v>0</v>
      </c>
      <c r="CW171" s="688">
        <f t="shared" si="62"/>
        <v>0</v>
      </c>
      <c r="CX171" s="688">
        <f t="shared" si="62"/>
        <v>0</v>
      </c>
      <c r="CY171" s="688">
        <f t="shared" si="62"/>
        <v>0</v>
      </c>
      <c r="CZ171" s="953">
        <v>0</v>
      </c>
      <c r="DA171" s="954">
        <v>0</v>
      </c>
      <c r="DB171" s="954">
        <v>0</v>
      </c>
      <c r="DC171" s="954">
        <v>0</v>
      </c>
      <c r="DD171" s="954">
        <v>0</v>
      </c>
      <c r="DE171" s="954">
        <v>0</v>
      </c>
      <c r="DF171" s="954">
        <v>0</v>
      </c>
      <c r="DG171" s="954">
        <v>0</v>
      </c>
      <c r="DH171" s="954">
        <v>0</v>
      </c>
      <c r="DI171" s="954">
        <v>0</v>
      </c>
      <c r="DJ171" s="954">
        <v>0</v>
      </c>
      <c r="DK171" s="954">
        <v>0</v>
      </c>
      <c r="DL171" s="954">
        <v>0</v>
      </c>
      <c r="DM171" s="954">
        <v>0</v>
      </c>
      <c r="DN171" s="954">
        <v>0</v>
      </c>
      <c r="DO171" s="954">
        <v>0</v>
      </c>
      <c r="DP171" s="954">
        <v>0</v>
      </c>
      <c r="DQ171" s="954">
        <v>0</v>
      </c>
      <c r="DR171" s="954">
        <v>0</v>
      </c>
      <c r="DS171" s="954">
        <v>0</v>
      </c>
      <c r="DT171" s="954">
        <v>0</v>
      </c>
      <c r="DU171" s="954">
        <v>0</v>
      </c>
      <c r="DV171" s="954">
        <v>0</v>
      </c>
      <c r="DW171" s="955">
        <v>0</v>
      </c>
      <c r="DX171" s="934"/>
    </row>
    <row r="172" spans="2:128" x14ac:dyDescent="0.2">
      <c r="B172" s="965"/>
      <c r="C172" s="966"/>
      <c r="D172" s="885"/>
      <c r="E172" s="920"/>
      <c r="F172" s="885"/>
      <c r="G172" s="885"/>
      <c r="H172" s="885"/>
      <c r="I172" s="885"/>
      <c r="J172" s="885"/>
      <c r="K172" s="885"/>
      <c r="L172" s="885"/>
      <c r="M172" s="885"/>
      <c r="N172" s="885"/>
      <c r="O172" s="885"/>
      <c r="P172" s="885"/>
      <c r="Q172" s="885"/>
      <c r="R172" s="964"/>
      <c r="S172" s="885"/>
      <c r="T172" s="885"/>
      <c r="U172" s="699" t="s">
        <v>496</v>
      </c>
      <c r="V172" s="697" t="s">
        <v>123</v>
      </c>
      <c r="W172" s="701" t="s">
        <v>493</v>
      </c>
      <c r="X172" s="700">
        <v>0</v>
      </c>
      <c r="Y172" s="700">
        <v>0</v>
      </c>
      <c r="Z172" s="700">
        <v>0</v>
      </c>
      <c r="AA172" s="700">
        <v>0</v>
      </c>
      <c r="AB172" s="700">
        <v>0</v>
      </c>
      <c r="AC172" s="700">
        <v>0</v>
      </c>
      <c r="AD172" s="688">
        <f t="shared" si="63"/>
        <v>0</v>
      </c>
      <c r="AE172" s="688">
        <f t="shared" si="63"/>
        <v>0</v>
      </c>
      <c r="AF172" s="688">
        <f t="shared" si="63"/>
        <v>0</v>
      </c>
      <c r="AG172" s="688">
        <f t="shared" si="63"/>
        <v>0</v>
      </c>
      <c r="AH172" s="688">
        <f t="shared" si="63"/>
        <v>0</v>
      </c>
      <c r="AI172" s="688">
        <f t="shared" si="63"/>
        <v>0</v>
      </c>
      <c r="AJ172" s="688">
        <f t="shared" si="63"/>
        <v>0</v>
      </c>
      <c r="AK172" s="688">
        <f t="shared" si="63"/>
        <v>0</v>
      </c>
      <c r="AL172" s="688">
        <f t="shared" si="63"/>
        <v>0</v>
      </c>
      <c r="AM172" s="688">
        <f t="shared" si="63"/>
        <v>0</v>
      </c>
      <c r="AN172" s="688">
        <f t="shared" si="63"/>
        <v>0</v>
      </c>
      <c r="AO172" s="688">
        <f t="shared" si="63"/>
        <v>0</v>
      </c>
      <c r="AP172" s="688">
        <f t="shared" si="63"/>
        <v>0</v>
      </c>
      <c r="AQ172" s="688">
        <f t="shared" si="63"/>
        <v>0</v>
      </c>
      <c r="AR172" s="688">
        <f t="shared" si="63"/>
        <v>0</v>
      </c>
      <c r="AS172" s="688">
        <f t="shared" si="63"/>
        <v>0</v>
      </c>
      <c r="AT172" s="688">
        <f t="shared" si="58"/>
        <v>0</v>
      </c>
      <c r="AU172" s="688">
        <f t="shared" si="59"/>
        <v>0</v>
      </c>
      <c r="AV172" s="688">
        <f t="shared" si="59"/>
        <v>0</v>
      </c>
      <c r="AW172" s="688">
        <f t="shared" si="59"/>
        <v>0</v>
      </c>
      <c r="AX172" s="688">
        <f t="shared" si="59"/>
        <v>0</v>
      </c>
      <c r="AY172" s="688">
        <f t="shared" si="59"/>
        <v>0</v>
      </c>
      <c r="AZ172" s="688">
        <f t="shared" si="59"/>
        <v>0</v>
      </c>
      <c r="BA172" s="688">
        <f t="shared" si="59"/>
        <v>0</v>
      </c>
      <c r="BB172" s="688">
        <f t="shared" si="59"/>
        <v>0</v>
      </c>
      <c r="BC172" s="688">
        <f t="shared" si="59"/>
        <v>0</v>
      </c>
      <c r="BD172" s="688">
        <f t="shared" si="59"/>
        <v>0</v>
      </c>
      <c r="BE172" s="688">
        <f t="shared" si="59"/>
        <v>0</v>
      </c>
      <c r="BF172" s="688">
        <f t="shared" si="59"/>
        <v>0</v>
      </c>
      <c r="BG172" s="688">
        <f t="shared" si="59"/>
        <v>0</v>
      </c>
      <c r="BH172" s="688">
        <f t="shared" si="59"/>
        <v>0</v>
      </c>
      <c r="BI172" s="688">
        <f t="shared" si="59"/>
        <v>0</v>
      </c>
      <c r="BJ172" s="688">
        <f t="shared" si="59"/>
        <v>0</v>
      </c>
      <c r="BK172" s="688">
        <f t="shared" si="60"/>
        <v>0</v>
      </c>
      <c r="BL172" s="688">
        <f t="shared" si="60"/>
        <v>0</v>
      </c>
      <c r="BM172" s="688">
        <f t="shared" si="60"/>
        <v>0</v>
      </c>
      <c r="BN172" s="688">
        <f t="shared" si="60"/>
        <v>0</v>
      </c>
      <c r="BO172" s="688">
        <f t="shared" si="60"/>
        <v>0</v>
      </c>
      <c r="BP172" s="688">
        <f t="shared" si="60"/>
        <v>0</v>
      </c>
      <c r="BQ172" s="688">
        <f t="shared" si="60"/>
        <v>0</v>
      </c>
      <c r="BR172" s="688">
        <f t="shared" si="60"/>
        <v>0</v>
      </c>
      <c r="BS172" s="688">
        <f t="shared" si="60"/>
        <v>0</v>
      </c>
      <c r="BT172" s="688">
        <f t="shared" si="60"/>
        <v>0</v>
      </c>
      <c r="BU172" s="688">
        <f t="shared" si="60"/>
        <v>0</v>
      </c>
      <c r="BV172" s="688">
        <f t="shared" si="60"/>
        <v>0</v>
      </c>
      <c r="BW172" s="688">
        <f t="shared" si="60"/>
        <v>0</v>
      </c>
      <c r="BX172" s="688">
        <f t="shared" si="60"/>
        <v>0</v>
      </c>
      <c r="BY172" s="688">
        <f t="shared" si="60"/>
        <v>0</v>
      </c>
      <c r="BZ172" s="688">
        <f t="shared" si="60"/>
        <v>0</v>
      </c>
      <c r="CA172" s="688">
        <f t="shared" si="61"/>
        <v>0</v>
      </c>
      <c r="CB172" s="688">
        <f t="shared" si="61"/>
        <v>0</v>
      </c>
      <c r="CC172" s="688">
        <f t="shared" si="61"/>
        <v>0</v>
      </c>
      <c r="CD172" s="688">
        <f t="shared" si="61"/>
        <v>0</v>
      </c>
      <c r="CE172" s="688">
        <f t="shared" si="61"/>
        <v>0</v>
      </c>
      <c r="CF172" s="688">
        <f t="shared" si="61"/>
        <v>0</v>
      </c>
      <c r="CG172" s="688">
        <f t="shared" si="61"/>
        <v>0</v>
      </c>
      <c r="CH172" s="688">
        <f t="shared" si="61"/>
        <v>0</v>
      </c>
      <c r="CI172" s="688">
        <f t="shared" si="61"/>
        <v>0</v>
      </c>
      <c r="CJ172" s="688">
        <f t="shared" si="61"/>
        <v>0</v>
      </c>
      <c r="CK172" s="688">
        <f t="shared" si="61"/>
        <v>0</v>
      </c>
      <c r="CL172" s="688">
        <f t="shared" si="61"/>
        <v>0</v>
      </c>
      <c r="CM172" s="688">
        <f t="shared" si="61"/>
        <v>0</v>
      </c>
      <c r="CN172" s="688">
        <f t="shared" si="61"/>
        <v>0</v>
      </c>
      <c r="CO172" s="688">
        <f t="shared" si="61"/>
        <v>0</v>
      </c>
      <c r="CP172" s="688">
        <f t="shared" si="61"/>
        <v>0</v>
      </c>
      <c r="CQ172" s="688">
        <f t="shared" si="62"/>
        <v>0</v>
      </c>
      <c r="CR172" s="688">
        <f t="shared" si="62"/>
        <v>0</v>
      </c>
      <c r="CS172" s="688">
        <f t="shared" si="62"/>
        <v>0</v>
      </c>
      <c r="CT172" s="688">
        <f t="shared" si="62"/>
        <v>0</v>
      </c>
      <c r="CU172" s="688">
        <f t="shared" si="62"/>
        <v>0</v>
      </c>
      <c r="CV172" s="688">
        <f t="shared" si="62"/>
        <v>0</v>
      </c>
      <c r="CW172" s="688">
        <f t="shared" si="62"/>
        <v>0</v>
      </c>
      <c r="CX172" s="688">
        <f t="shared" si="62"/>
        <v>0</v>
      </c>
      <c r="CY172" s="688">
        <f t="shared" si="62"/>
        <v>0</v>
      </c>
      <c r="CZ172" s="953">
        <v>0</v>
      </c>
      <c r="DA172" s="954">
        <v>0</v>
      </c>
      <c r="DB172" s="954">
        <v>0</v>
      </c>
      <c r="DC172" s="954">
        <v>0</v>
      </c>
      <c r="DD172" s="954">
        <v>0</v>
      </c>
      <c r="DE172" s="954">
        <v>0</v>
      </c>
      <c r="DF172" s="954">
        <v>0</v>
      </c>
      <c r="DG172" s="954">
        <v>0</v>
      </c>
      <c r="DH172" s="954">
        <v>0</v>
      </c>
      <c r="DI172" s="954">
        <v>0</v>
      </c>
      <c r="DJ172" s="954">
        <v>0</v>
      </c>
      <c r="DK172" s="954">
        <v>0</v>
      </c>
      <c r="DL172" s="954">
        <v>0</v>
      </c>
      <c r="DM172" s="954">
        <v>0</v>
      </c>
      <c r="DN172" s="954">
        <v>0</v>
      </c>
      <c r="DO172" s="954">
        <v>0</v>
      </c>
      <c r="DP172" s="954">
        <v>0</v>
      </c>
      <c r="DQ172" s="954">
        <v>0</v>
      </c>
      <c r="DR172" s="954">
        <v>0</v>
      </c>
      <c r="DS172" s="954">
        <v>0</v>
      </c>
      <c r="DT172" s="954">
        <v>0</v>
      </c>
      <c r="DU172" s="954">
        <v>0</v>
      </c>
      <c r="DV172" s="954">
        <v>0</v>
      </c>
      <c r="DW172" s="955">
        <v>0</v>
      </c>
      <c r="DX172" s="934"/>
    </row>
    <row r="173" spans="2:128" x14ac:dyDescent="0.2">
      <c r="B173" s="965"/>
      <c r="C173" s="966"/>
      <c r="D173" s="885"/>
      <c r="E173" s="920"/>
      <c r="F173" s="885"/>
      <c r="G173" s="885"/>
      <c r="H173" s="885"/>
      <c r="I173" s="885"/>
      <c r="J173" s="885"/>
      <c r="K173" s="885"/>
      <c r="L173" s="885"/>
      <c r="M173" s="885"/>
      <c r="N173" s="885"/>
      <c r="O173" s="885"/>
      <c r="P173" s="885"/>
      <c r="Q173" s="885"/>
      <c r="R173" s="964"/>
      <c r="S173" s="885"/>
      <c r="T173" s="885"/>
      <c r="U173" s="702" t="s">
        <v>497</v>
      </c>
      <c r="V173" s="703" t="s">
        <v>123</v>
      </c>
      <c r="W173" s="701" t="s">
        <v>493</v>
      </c>
      <c r="X173" s="700">
        <f>[2]Costs!F59</f>
        <v>-13.661219999999998</v>
      </c>
      <c r="Y173" s="700">
        <f>[2]Costs!G59</f>
        <v>-40.983659999999993</v>
      </c>
      <c r="Z173" s="700">
        <f>[2]Costs!H59</f>
        <v>-68.306099999999986</v>
      </c>
      <c r="AA173" s="700">
        <f>[2]Costs!I59</f>
        <v>-95.628539999999987</v>
      </c>
      <c r="AB173" s="700">
        <f>[2]Costs!J59</f>
        <v>-122.95097999999999</v>
      </c>
      <c r="AC173" s="700">
        <f>[2]Costs!K59</f>
        <v>-136.61219999999997</v>
      </c>
      <c r="AD173" s="700">
        <f>AC173</f>
        <v>-136.61219999999997</v>
      </c>
      <c r="AE173" s="700">
        <f t="shared" si="63"/>
        <v>-136.61219999999997</v>
      </c>
      <c r="AF173" s="700">
        <f t="shared" si="63"/>
        <v>-136.61219999999997</v>
      </c>
      <c r="AG173" s="700">
        <f t="shared" si="63"/>
        <v>-136.61219999999997</v>
      </c>
      <c r="AH173" s="700">
        <f t="shared" si="63"/>
        <v>-136.61219999999997</v>
      </c>
      <c r="AI173" s="700">
        <f t="shared" si="63"/>
        <v>-136.61219999999997</v>
      </c>
      <c r="AJ173" s="700">
        <f t="shared" si="63"/>
        <v>-136.61219999999997</v>
      </c>
      <c r="AK173" s="700">
        <f t="shared" si="63"/>
        <v>-136.61219999999997</v>
      </c>
      <c r="AL173" s="700">
        <f t="shared" si="63"/>
        <v>-136.61219999999997</v>
      </c>
      <c r="AM173" s="700">
        <f t="shared" si="63"/>
        <v>-136.61219999999997</v>
      </c>
      <c r="AN173" s="700">
        <f t="shared" si="63"/>
        <v>-136.61219999999997</v>
      </c>
      <c r="AO173" s="700">
        <f t="shared" si="63"/>
        <v>-136.61219999999997</v>
      </c>
      <c r="AP173" s="700">
        <f t="shared" si="63"/>
        <v>-136.61219999999997</v>
      </c>
      <c r="AQ173" s="700">
        <f t="shared" si="63"/>
        <v>-136.61219999999997</v>
      </c>
      <c r="AR173" s="700">
        <f t="shared" si="63"/>
        <v>-136.61219999999997</v>
      </c>
      <c r="AS173" s="700">
        <f t="shared" si="63"/>
        <v>-136.61219999999997</v>
      </c>
      <c r="AT173" s="700">
        <f t="shared" si="58"/>
        <v>-136.61219999999997</v>
      </c>
      <c r="AU173" s="700">
        <f t="shared" si="59"/>
        <v>-136.61219999999997</v>
      </c>
      <c r="AV173" s="700">
        <f t="shared" si="59"/>
        <v>-136.61219999999997</v>
      </c>
      <c r="AW173" s="700">
        <f t="shared" si="59"/>
        <v>-136.61219999999997</v>
      </c>
      <c r="AX173" s="700">
        <f t="shared" si="59"/>
        <v>-136.61219999999997</v>
      </c>
      <c r="AY173" s="700">
        <f t="shared" si="59"/>
        <v>-136.61219999999997</v>
      </c>
      <c r="AZ173" s="700">
        <f t="shared" si="59"/>
        <v>-136.61219999999997</v>
      </c>
      <c r="BA173" s="700">
        <f t="shared" si="59"/>
        <v>-136.61219999999997</v>
      </c>
      <c r="BB173" s="700">
        <f t="shared" si="59"/>
        <v>-136.61219999999997</v>
      </c>
      <c r="BC173" s="700">
        <f t="shared" si="59"/>
        <v>-136.61219999999997</v>
      </c>
      <c r="BD173" s="700">
        <f t="shared" si="59"/>
        <v>-136.61219999999997</v>
      </c>
      <c r="BE173" s="700">
        <f t="shared" si="59"/>
        <v>-136.61219999999997</v>
      </c>
      <c r="BF173" s="700">
        <f t="shared" si="59"/>
        <v>-136.61219999999997</v>
      </c>
      <c r="BG173" s="700">
        <f t="shared" si="59"/>
        <v>-136.61219999999997</v>
      </c>
      <c r="BH173" s="700">
        <f t="shared" si="59"/>
        <v>-136.61219999999997</v>
      </c>
      <c r="BI173" s="700">
        <f t="shared" si="59"/>
        <v>-136.61219999999997</v>
      </c>
      <c r="BJ173" s="700">
        <f t="shared" si="59"/>
        <v>-136.61219999999997</v>
      </c>
      <c r="BK173" s="700">
        <f t="shared" si="60"/>
        <v>-136.61219999999997</v>
      </c>
      <c r="BL173" s="700">
        <f t="shared" si="60"/>
        <v>-136.61219999999997</v>
      </c>
      <c r="BM173" s="700">
        <f t="shared" si="60"/>
        <v>-136.61219999999997</v>
      </c>
      <c r="BN173" s="700">
        <f t="shared" si="60"/>
        <v>-136.61219999999997</v>
      </c>
      <c r="BO173" s="700">
        <f t="shared" si="60"/>
        <v>-136.61219999999997</v>
      </c>
      <c r="BP173" s="700">
        <f t="shared" si="60"/>
        <v>-136.61219999999997</v>
      </c>
      <c r="BQ173" s="700">
        <f t="shared" si="60"/>
        <v>-136.61219999999997</v>
      </c>
      <c r="BR173" s="700">
        <f t="shared" si="60"/>
        <v>-136.61219999999997</v>
      </c>
      <c r="BS173" s="700">
        <f t="shared" si="60"/>
        <v>-136.61219999999997</v>
      </c>
      <c r="BT173" s="700">
        <f t="shared" si="60"/>
        <v>-136.61219999999997</v>
      </c>
      <c r="BU173" s="700">
        <f t="shared" si="60"/>
        <v>-136.61219999999997</v>
      </c>
      <c r="BV173" s="700">
        <f t="shared" si="60"/>
        <v>-136.61219999999997</v>
      </c>
      <c r="BW173" s="700">
        <f t="shared" si="60"/>
        <v>-136.61219999999997</v>
      </c>
      <c r="BX173" s="700">
        <f t="shared" si="60"/>
        <v>-136.61219999999997</v>
      </c>
      <c r="BY173" s="700">
        <f t="shared" si="60"/>
        <v>-136.61219999999997</v>
      </c>
      <c r="BZ173" s="700">
        <f t="shared" si="60"/>
        <v>-136.61219999999997</v>
      </c>
      <c r="CA173" s="700">
        <f t="shared" si="61"/>
        <v>-136.61219999999997</v>
      </c>
      <c r="CB173" s="700">
        <f t="shared" si="61"/>
        <v>-136.61219999999997</v>
      </c>
      <c r="CC173" s="700">
        <f t="shared" si="61"/>
        <v>-136.61219999999997</v>
      </c>
      <c r="CD173" s="700">
        <f t="shared" si="61"/>
        <v>-136.61219999999997</v>
      </c>
      <c r="CE173" s="700">
        <f t="shared" si="61"/>
        <v>-136.61219999999997</v>
      </c>
      <c r="CF173" s="700">
        <f t="shared" si="61"/>
        <v>-136.61219999999997</v>
      </c>
      <c r="CG173" s="700">
        <f t="shared" si="61"/>
        <v>-136.61219999999997</v>
      </c>
      <c r="CH173" s="700">
        <f t="shared" si="61"/>
        <v>-136.61219999999997</v>
      </c>
      <c r="CI173" s="700">
        <f t="shared" si="61"/>
        <v>-136.61219999999997</v>
      </c>
      <c r="CJ173" s="700">
        <f t="shared" si="61"/>
        <v>-136.61219999999997</v>
      </c>
      <c r="CK173" s="700">
        <f t="shared" si="61"/>
        <v>-136.61219999999997</v>
      </c>
      <c r="CL173" s="700">
        <f t="shared" si="61"/>
        <v>-136.61219999999997</v>
      </c>
      <c r="CM173" s="700">
        <f t="shared" si="61"/>
        <v>-136.61219999999997</v>
      </c>
      <c r="CN173" s="700">
        <f t="shared" si="61"/>
        <v>-136.61219999999997</v>
      </c>
      <c r="CO173" s="700">
        <f t="shared" si="61"/>
        <v>-136.61219999999997</v>
      </c>
      <c r="CP173" s="700">
        <f t="shared" si="61"/>
        <v>-136.61219999999997</v>
      </c>
      <c r="CQ173" s="700">
        <f t="shared" si="62"/>
        <v>-136.61219999999997</v>
      </c>
      <c r="CR173" s="700">
        <f t="shared" si="62"/>
        <v>-136.61219999999997</v>
      </c>
      <c r="CS173" s="700">
        <f t="shared" si="62"/>
        <v>-136.61219999999997</v>
      </c>
      <c r="CT173" s="700">
        <f t="shared" si="62"/>
        <v>-136.61219999999997</v>
      </c>
      <c r="CU173" s="700">
        <f t="shared" si="62"/>
        <v>-136.61219999999997</v>
      </c>
      <c r="CV173" s="700">
        <f t="shared" si="62"/>
        <v>-136.61219999999997</v>
      </c>
      <c r="CW173" s="700">
        <f t="shared" si="62"/>
        <v>-136.61219999999997</v>
      </c>
      <c r="CX173" s="700">
        <f t="shared" si="62"/>
        <v>-136.61219999999997</v>
      </c>
      <c r="CY173" s="700">
        <f t="shared" si="62"/>
        <v>-136.61219999999997</v>
      </c>
      <c r="CZ173" s="953">
        <v>0</v>
      </c>
      <c r="DA173" s="954">
        <v>0</v>
      </c>
      <c r="DB173" s="954">
        <v>0</v>
      </c>
      <c r="DC173" s="954">
        <v>0</v>
      </c>
      <c r="DD173" s="954">
        <v>0</v>
      </c>
      <c r="DE173" s="954">
        <v>0</v>
      </c>
      <c r="DF173" s="954">
        <v>0</v>
      </c>
      <c r="DG173" s="954">
        <v>0</v>
      </c>
      <c r="DH173" s="954">
        <v>0</v>
      </c>
      <c r="DI173" s="954">
        <v>0</v>
      </c>
      <c r="DJ173" s="954">
        <v>0</v>
      </c>
      <c r="DK173" s="954">
        <v>0</v>
      </c>
      <c r="DL173" s="954">
        <v>0</v>
      </c>
      <c r="DM173" s="954">
        <v>0</v>
      </c>
      <c r="DN173" s="954">
        <v>0</v>
      </c>
      <c r="DO173" s="954">
        <v>0</v>
      </c>
      <c r="DP173" s="954">
        <v>0</v>
      </c>
      <c r="DQ173" s="954">
        <v>0</v>
      </c>
      <c r="DR173" s="954">
        <v>0</v>
      </c>
      <c r="DS173" s="954">
        <v>0</v>
      </c>
      <c r="DT173" s="954">
        <v>0</v>
      </c>
      <c r="DU173" s="954">
        <v>0</v>
      </c>
      <c r="DV173" s="954">
        <v>0</v>
      </c>
      <c r="DW173" s="955">
        <v>0</v>
      </c>
      <c r="DX173" s="934"/>
    </row>
    <row r="174" spans="2:128" x14ac:dyDescent="0.2">
      <c r="B174" s="965"/>
      <c r="C174" s="966"/>
      <c r="D174" s="885"/>
      <c r="E174" s="920"/>
      <c r="F174" s="885"/>
      <c r="G174" s="885"/>
      <c r="H174" s="885"/>
      <c r="I174" s="885"/>
      <c r="J174" s="885"/>
      <c r="K174" s="885"/>
      <c r="L174" s="885"/>
      <c r="M174" s="885"/>
      <c r="N174" s="885"/>
      <c r="O174" s="885"/>
      <c r="P174" s="885"/>
      <c r="Q174" s="885"/>
      <c r="R174" s="964"/>
      <c r="S174" s="885"/>
      <c r="T174" s="885"/>
      <c r="U174" s="699" t="s">
        <v>498</v>
      </c>
      <c r="V174" s="697" t="s">
        <v>123</v>
      </c>
      <c r="W174" s="701" t="s">
        <v>493</v>
      </c>
      <c r="X174" s="689">
        <f>'[2]Social &amp; Env'!L19</f>
        <v>323.33</v>
      </c>
      <c r="Y174" s="689">
        <f>'[2]Social &amp; Env'!M19</f>
        <v>323.33</v>
      </c>
      <c r="Z174" s="689">
        <f>'[2]Social &amp; Env'!N19</f>
        <v>323.33</v>
      </c>
      <c r="AA174" s="689">
        <f>'[2]Social &amp; Env'!O19</f>
        <v>323.33</v>
      </c>
      <c r="AB174" s="689">
        <f>'[2]Social &amp; Env'!P19</f>
        <v>323.33</v>
      </c>
      <c r="AC174" s="689">
        <f>'[2]Social &amp; Env'!Q19</f>
        <v>0</v>
      </c>
      <c r="AD174" s="689">
        <f>'[2]Social &amp; Env'!R19</f>
        <v>0</v>
      </c>
      <c r="AE174" s="689">
        <f>'[2]Social &amp; Env'!S19</f>
        <v>0</v>
      </c>
      <c r="AF174" s="689">
        <f>'[2]Social &amp; Env'!T19</f>
        <v>0</v>
      </c>
      <c r="AG174" s="689">
        <f>'[2]Social &amp; Env'!U19</f>
        <v>0</v>
      </c>
      <c r="AH174" s="689">
        <f>'[2]Social &amp; Env'!V19</f>
        <v>0</v>
      </c>
      <c r="AI174" s="689">
        <f>'[2]Social &amp; Env'!W19</f>
        <v>0</v>
      </c>
      <c r="AJ174" s="689">
        <f>'[2]Social &amp; Env'!X19</f>
        <v>0</v>
      </c>
      <c r="AK174" s="689">
        <f>'[2]Social &amp; Env'!Y19</f>
        <v>0</v>
      </c>
      <c r="AL174" s="689">
        <f>'[2]Social &amp; Env'!Z19</f>
        <v>0</v>
      </c>
      <c r="AM174" s="689">
        <f>'[2]Social &amp; Env'!AA19</f>
        <v>0</v>
      </c>
      <c r="AN174" s="689">
        <f>'[2]Social &amp; Env'!AB19</f>
        <v>0</v>
      </c>
      <c r="AO174" s="689">
        <f>'[2]Social &amp; Env'!AC19</f>
        <v>0</v>
      </c>
      <c r="AP174" s="689">
        <f>'[2]Social &amp; Env'!AD19</f>
        <v>0</v>
      </c>
      <c r="AQ174" s="689">
        <f>'[2]Social &amp; Env'!AE19</f>
        <v>0</v>
      </c>
      <c r="AR174" s="689">
        <f>'[2]Social &amp; Env'!AF19</f>
        <v>0</v>
      </c>
      <c r="AS174" s="689">
        <f>'[2]Social &amp; Env'!AG19</f>
        <v>0</v>
      </c>
      <c r="AT174" s="689">
        <f>'[2]Social &amp; Env'!AH19</f>
        <v>0</v>
      </c>
      <c r="AU174" s="689">
        <f>'[2]Social &amp; Env'!AI19</f>
        <v>0</v>
      </c>
      <c r="AV174" s="689">
        <f>'[2]Social &amp; Env'!AJ19</f>
        <v>0</v>
      </c>
      <c r="AW174" s="689">
        <f>'[2]Social &amp; Env'!AK19</f>
        <v>0</v>
      </c>
      <c r="AX174" s="689">
        <f>'[2]Social &amp; Env'!AL19</f>
        <v>0</v>
      </c>
      <c r="AY174" s="689">
        <f>'[2]Social &amp; Env'!AM19</f>
        <v>0</v>
      </c>
      <c r="AZ174" s="689">
        <f>'[2]Social &amp; Env'!AN19</f>
        <v>0</v>
      </c>
      <c r="BA174" s="689">
        <f>'[2]Social &amp; Env'!AO19</f>
        <v>0</v>
      </c>
      <c r="BB174" s="689">
        <f>'[2]Social &amp; Env'!AP19</f>
        <v>0</v>
      </c>
      <c r="BC174" s="689">
        <f>'[2]Social &amp; Env'!AQ19</f>
        <v>0</v>
      </c>
      <c r="BD174" s="689">
        <f>'[2]Social &amp; Env'!AR19</f>
        <v>0</v>
      </c>
      <c r="BE174" s="689">
        <f>'[2]Social &amp; Env'!AS19</f>
        <v>0</v>
      </c>
      <c r="BF174" s="689">
        <f>'[2]Social &amp; Env'!AT19</f>
        <v>0</v>
      </c>
      <c r="BG174" s="689">
        <f>'[2]Social &amp; Env'!AU19</f>
        <v>0</v>
      </c>
      <c r="BH174" s="689">
        <f>'[2]Social &amp; Env'!AV19</f>
        <v>0</v>
      </c>
      <c r="BI174" s="689">
        <f>'[2]Social &amp; Env'!AW19</f>
        <v>0</v>
      </c>
      <c r="BJ174" s="689">
        <f>'[2]Social &amp; Env'!AX19</f>
        <v>0</v>
      </c>
      <c r="BK174" s="689">
        <f>'[2]Social &amp; Env'!AY19</f>
        <v>0</v>
      </c>
      <c r="BL174" s="689">
        <f>'[2]Social &amp; Env'!AZ19</f>
        <v>0</v>
      </c>
      <c r="BM174" s="689">
        <f>'[2]Social &amp; Env'!BA19</f>
        <v>0</v>
      </c>
      <c r="BN174" s="689">
        <f>'[2]Social &amp; Env'!BB19</f>
        <v>0</v>
      </c>
      <c r="BO174" s="689">
        <f>'[2]Social &amp; Env'!BC19</f>
        <v>0</v>
      </c>
      <c r="BP174" s="689">
        <f>'[2]Social &amp; Env'!BD19</f>
        <v>0</v>
      </c>
      <c r="BQ174" s="689">
        <f>'[2]Social &amp; Env'!BE19</f>
        <v>0</v>
      </c>
      <c r="BR174" s="689">
        <f>'[2]Social &amp; Env'!BF19</f>
        <v>0</v>
      </c>
      <c r="BS174" s="689">
        <f>'[2]Social &amp; Env'!BG19</f>
        <v>0</v>
      </c>
      <c r="BT174" s="689">
        <f>'[2]Social &amp; Env'!BH19</f>
        <v>0</v>
      </c>
      <c r="BU174" s="689">
        <f>'[2]Social &amp; Env'!BI19</f>
        <v>0</v>
      </c>
      <c r="BV174" s="689">
        <f>'[2]Social &amp; Env'!BJ19</f>
        <v>0</v>
      </c>
      <c r="BW174" s="689">
        <f>'[2]Social &amp; Env'!BK19</f>
        <v>0</v>
      </c>
      <c r="BX174" s="689">
        <f>'[2]Social &amp; Env'!BL19</f>
        <v>0</v>
      </c>
      <c r="BY174" s="689">
        <f>'[2]Social &amp; Env'!BM19</f>
        <v>0</v>
      </c>
      <c r="BZ174" s="689">
        <f>'[2]Social &amp; Env'!BN19</f>
        <v>0</v>
      </c>
      <c r="CA174" s="689">
        <f>'[2]Social &amp; Env'!BO19</f>
        <v>0</v>
      </c>
      <c r="CB174" s="689">
        <f>'[2]Social &amp; Env'!BP19</f>
        <v>0</v>
      </c>
      <c r="CC174" s="689">
        <f>'[2]Social &amp; Env'!BQ19</f>
        <v>0</v>
      </c>
      <c r="CD174" s="689">
        <f>'[2]Social &amp; Env'!BR19</f>
        <v>0</v>
      </c>
      <c r="CE174" s="689">
        <f>'[2]Social &amp; Env'!BS19</f>
        <v>0</v>
      </c>
      <c r="CF174" s="689">
        <f>'[2]Social &amp; Env'!BT19</f>
        <v>0</v>
      </c>
      <c r="CG174" s="689">
        <f>'[2]Social &amp; Env'!BU19</f>
        <v>0</v>
      </c>
      <c r="CH174" s="689">
        <f>'[2]Social &amp; Env'!BV19</f>
        <v>0</v>
      </c>
      <c r="CI174" s="689">
        <f>'[2]Social &amp; Env'!BW19</f>
        <v>0</v>
      </c>
      <c r="CJ174" s="689">
        <f>'[2]Social &amp; Env'!BX19</f>
        <v>0</v>
      </c>
      <c r="CK174" s="689">
        <f>'[2]Social &amp; Env'!BY19</f>
        <v>0</v>
      </c>
      <c r="CL174" s="689">
        <f>'[2]Social &amp; Env'!BZ19</f>
        <v>0</v>
      </c>
      <c r="CM174" s="689">
        <f>'[2]Social &amp; Env'!CA19</f>
        <v>0</v>
      </c>
      <c r="CN174" s="689">
        <f>'[2]Social &amp; Env'!CB19</f>
        <v>0</v>
      </c>
      <c r="CO174" s="689">
        <f>'[2]Social &amp; Env'!CC19</f>
        <v>0</v>
      </c>
      <c r="CP174" s="689">
        <f>'[2]Social &amp; Env'!CD19</f>
        <v>0</v>
      </c>
      <c r="CQ174" s="689">
        <f>'[2]Social &amp; Env'!CE19</f>
        <v>0</v>
      </c>
      <c r="CR174" s="689">
        <f>'[2]Social &amp; Env'!CF19</f>
        <v>0</v>
      </c>
      <c r="CS174" s="689">
        <f>'[2]Social &amp; Env'!CG19</f>
        <v>0</v>
      </c>
      <c r="CT174" s="689">
        <f>'[2]Social &amp; Env'!CH19</f>
        <v>0</v>
      </c>
      <c r="CU174" s="689">
        <f>'[2]Social &amp; Env'!CI19</f>
        <v>0</v>
      </c>
      <c r="CV174" s="689">
        <f>'[2]Social &amp; Env'!CJ19</f>
        <v>0</v>
      </c>
      <c r="CW174" s="689">
        <f>'[2]Social &amp; Env'!CK19</f>
        <v>0</v>
      </c>
      <c r="CX174" s="689">
        <f>'[2]Social &amp; Env'!CL19</f>
        <v>0</v>
      </c>
      <c r="CY174" s="689">
        <f>'[2]Social &amp; Env'!CM19</f>
        <v>0</v>
      </c>
      <c r="CZ174" s="953">
        <v>0</v>
      </c>
      <c r="DA174" s="954">
        <v>0</v>
      </c>
      <c r="DB174" s="954">
        <v>0</v>
      </c>
      <c r="DC174" s="954">
        <v>0</v>
      </c>
      <c r="DD174" s="954">
        <v>0</v>
      </c>
      <c r="DE174" s="954">
        <v>0</v>
      </c>
      <c r="DF174" s="954">
        <v>0</v>
      </c>
      <c r="DG174" s="954">
        <v>0</v>
      </c>
      <c r="DH174" s="954">
        <v>0</v>
      </c>
      <c r="DI174" s="954">
        <v>0</v>
      </c>
      <c r="DJ174" s="954">
        <v>0</v>
      </c>
      <c r="DK174" s="954">
        <v>0</v>
      </c>
      <c r="DL174" s="954">
        <v>0</v>
      </c>
      <c r="DM174" s="954">
        <v>0</v>
      </c>
      <c r="DN174" s="954">
        <v>0</v>
      </c>
      <c r="DO174" s="954">
        <v>0</v>
      </c>
      <c r="DP174" s="954">
        <v>0</v>
      </c>
      <c r="DQ174" s="954">
        <v>0</v>
      </c>
      <c r="DR174" s="954">
        <v>0</v>
      </c>
      <c r="DS174" s="954">
        <v>0</v>
      </c>
      <c r="DT174" s="954">
        <v>0</v>
      </c>
      <c r="DU174" s="954">
        <v>0</v>
      </c>
      <c r="DV174" s="954">
        <v>0</v>
      </c>
      <c r="DW174" s="955">
        <v>0</v>
      </c>
      <c r="DX174" s="934"/>
    </row>
    <row r="175" spans="2:128" x14ac:dyDescent="0.2">
      <c r="B175" s="967"/>
      <c r="C175" s="966"/>
      <c r="D175" s="885"/>
      <c r="E175" s="920"/>
      <c r="F175" s="885"/>
      <c r="G175" s="885"/>
      <c r="H175" s="885"/>
      <c r="I175" s="885"/>
      <c r="J175" s="885"/>
      <c r="K175" s="885"/>
      <c r="L175" s="885"/>
      <c r="M175" s="885"/>
      <c r="N175" s="885"/>
      <c r="O175" s="885"/>
      <c r="P175" s="885"/>
      <c r="Q175" s="885"/>
      <c r="R175" s="964"/>
      <c r="S175" s="885"/>
      <c r="T175" s="885"/>
      <c r="U175" s="699" t="s">
        <v>499</v>
      </c>
      <c r="V175" s="697" t="s">
        <v>123</v>
      </c>
      <c r="W175" s="701" t="s">
        <v>493</v>
      </c>
      <c r="X175" s="689">
        <v>0</v>
      </c>
      <c r="Y175" s="689">
        <v>0</v>
      </c>
      <c r="Z175" s="689">
        <v>0</v>
      </c>
      <c r="AA175" s="689">
        <v>0</v>
      </c>
      <c r="AB175" s="689">
        <v>0</v>
      </c>
      <c r="AC175" s="689">
        <v>0</v>
      </c>
      <c r="AD175" s="689">
        <v>0</v>
      </c>
      <c r="AE175" s="689">
        <v>0</v>
      </c>
      <c r="AF175" s="689">
        <v>0</v>
      </c>
      <c r="AG175" s="689">
        <v>0</v>
      </c>
      <c r="AH175" s="689">
        <v>0</v>
      </c>
      <c r="AI175" s="689">
        <v>0</v>
      </c>
      <c r="AJ175" s="689">
        <v>0</v>
      </c>
      <c r="AK175" s="689">
        <v>0</v>
      </c>
      <c r="AL175" s="689">
        <v>0</v>
      </c>
      <c r="AM175" s="689">
        <v>0</v>
      </c>
      <c r="AN175" s="689">
        <v>0</v>
      </c>
      <c r="AO175" s="689">
        <v>0</v>
      </c>
      <c r="AP175" s="689">
        <v>0</v>
      </c>
      <c r="AQ175" s="689">
        <v>0</v>
      </c>
      <c r="AR175" s="689">
        <v>0</v>
      </c>
      <c r="AS175" s="689">
        <v>0</v>
      </c>
      <c r="AT175" s="689">
        <v>0</v>
      </c>
      <c r="AU175" s="689">
        <v>0</v>
      </c>
      <c r="AV175" s="689">
        <v>0</v>
      </c>
      <c r="AW175" s="689">
        <v>0</v>
      </c>
      <c r="AX175" s="689">
        <v>0</v>
      </c>
      <c r="AY175" s="689">
        <v>0</v>
      </c>
      <c r="AZ175" s="689">
        <v>0</v>
      </c>
      <c r="BA175" s="689">
        <v>0</v>
      </c>
      <c r="BB175" s="689">
        <v>0</v>
      </c>
      <c r="BC175" s="689">
        <v>0</v>
      </c>
      <c r="BD175" s="689">
        <v>0</v>
      </c>
      <c r="BE175" s="689">
        <v>0</v>
      </c>
      <c r="BF175" s="689">
        <v>0</v>
      </c>
      <c r="BG175" s="689">
        <v>0</v>
      </c>
      <c r="BH175" s="689">
        <v>0</v>
      </c>
      <c r="BI175" s="689">
        <v>0</v>
      </c>
      <c r="BJ175" s="689">
        <v>0</v>
      </c>
      <c r="BK175" s="689">
        <v>0</v>
      </c>
      <c r="BL175" s="689">
        <v>0</v>
      </c>
      <c r="BM175" s="689">
        <v>0</v>
      </c>
      <c r="BN175" s="689">
        <v>0</v>
      </c>
      <c r="BO175" s="689">
        <v>0</v>
      </c>
      <c r="BP175" s="689">
        <v>0</v>
      </c>
      <c r="BQ175" s="689">
        <v>0</v>
      </c>
      <c r="BR175" s="689">
        <v>0</v>
      </c>
      <c r="BS175" s="689">
        <v>0</v>
      </c>
      <c r="BT175" s="689">
        <v>0</v>
      </c>
      <c r="BU175" s="689">
        <v>0</v>
      </c>
      <c r="BV175" s="689">
        <v>0</v>
      </c>
      <c r="BW175" s="689">
        <v>0</v>
      </c>
      <c r="BX175" s="689">
        <v>0</v>
      </c>
      <c r="BY175" s="689">
        <v>0</v>
      </c>
      <c r="BZ175" s="689">
        <v>0</v>
      </c>
      <c r="CA175" s="689">
        <v>0</v>
      </c>
      <c r="CB175" s="689">
        <v>0</v>
      </c>
      <c r="CC175" s="689">
        <v>0</v>
      </c>
      <c r="CD175" s="689">
        <v>0</v>
      </c>
      <c r="CE175" s="689">
        <v>0</v>
      </c>
      <c r="CF175" s="689">
        <v>0</v>
      </c>
      <c r="CG175" s="689">
        <v>0</v>
      </c>
      <c r="CH175" s="689">
        <v>0</v>
      </c>
      <c r="CI175" s="689">
        <v>0</v>
      </c>
      <c r="CJ175" s="689">
        <v>0</v>
      </c>
      <c r="CK175" s="689">
        <v>0</v>
      </c>
      <c r="CL175" s="689">
        <v>0</v>
      </c>
      <c r="CM175" s="689">
        <v>0</v>
      </c>
      <c r="CN175" s="689">
        <v>0</v>
      </c>
      <c r="CO175" s="689">
        <v>0</v>
      </c>
      <c r="CP175" s="689">
        <v>0</v>
      </c>
      <c r="CQ175" s="689">
        <v>0</v>
      </c>
      <c r="CR175" s="689">
        <v>0</v>
      </c>
      <c r="CS175" s="689">
        <v>0</v>
      </c>
      <c r="CT175" s="689">
        <v>0</v>
      </c>
      <c r="CU175" s="689">
        <v>0</v>
      </c>
      <c r="CV175" s="689">
        <v>0</v>
      </c>
      <c r="CW175" s="689">
        <v>0</v>
      </c>
      <c r="CX175" s="689">
        <v>0</v>
      </c>
      <c r="CY175" s="689">
        <v>0</v>
      </c>
      <c r="CZ175" s="953">
        <v>0</v>
      </c>
      <c r="DA175" s="954">
        <v>0</v>
      </c>
      <c r="DB175" s="954">
        <v>0</v>
      </c>
      <c r="DC175" s="954">
        <v>0</v>
      </c>
      <c r="DD175" s="954">
        <v>0</v>
      </c>
      <c r="DE175" s="954">
        <v>0</v>
      </c>
      <c r="DF175" s="954">
        <v>0</v>
      </c>
      <c r="DG175" s="954">
        <v>0</v>
      </c>
      <c r="DH175" s="954">
        <v>0</v>
      </c>
      <c r="DI175" s="954">
        <v>0</v>
      </c>
      <c r="DJ175" s="954">
        <v>0</v>
      </c>
      <c r="DK175" s="954">
        <v>0</v>
      </c>
      <c r="DL175" s="954">
        <v>0</v>
      </c>
      <c r="DM175" s="954">
        <v>0</v>
      </c>
      <c r="DN175" s="954">
        <v>0</v>
      </c>
      <c r="DO175" s="954">
        <v>0</v>
      </c>
      <c r="DP175" s="954">
        <v>0</v>
      </c>
      <c r="DQ175" s="954">
        <v>0</v>
      </c>
      <c r="DR175" s="954">
        <v>0</v>
      </c>
      <c r="DS175" s="954">
        <v>0</v>
      </c>
      <c r="DT175" s="954">
        <v>0</v>
      </c>
      <c r="DU175" s="954">
        <v>0</v>
      </c>
      <c r="DV175" s="954">
        <v>0</v>
      </c>
      <c r="DW175" s="955">
        <v>0</v>
      </c>
      <c r="DX175" s="934"/>
    </row>
    <row r="176" spans="2:128" x14ac:dyDescent="0.2">
      <c r="B176" s="967"/>
      <c r="C176" s="966"/>
      <c r="D176" s="885"/>
      <c r="E176" s="920"/>
      <c r="F176" s="885"/>
      <c r="G176" s="885"/>
      <c r="H176" s="885"/>
      <c r="I176" s="885"/>
      <c r="J176" s="885"/>
      <c r="K176" s="885"/>
      <c r="L176" s="885"/>
      <c r="M176" s="885"/>
      <c r="N176" s="885"/>
      <c r="O176" s="885"/>
      <c r="P176" s="885"/>
      <c r="Q176" s="885"/>
      <c r="R176" s="964"/>
      <c r="S176" s="885"/>
      <c r="T176" s="885"/>
      <c r="U176" s="699" t="s">
        <v>500</v>
      </c>
      <c r="V176" s="697" t="s">
        <v>123</v>
      </c>
      <c r="W176" s="701" t="s">
        <v>493</v>
      </c>
      <c r="X176" s="700">
        <f>[2]carbon!J18</f>
        <v>32.080819722162531</v>
      </c>
      <c r="Y176" s="700">
        <f>[2]carbon!K18</f>
        <v>32.615500050865236</v>
      </c>
      <c r="Z176" s="700">
        <f>[2]carbon!L18</f>
        <v>33.150180379567942</v>
      </c>
      <c r="AA176" s="700">
        <f>[2]carbon!M18</f>
        <v>33.684860708270655</v>
      </c>
      <c r="AB176" s="700">
        <f>[2]carbon!N18</f>
        <v>34.219541036973368</v>
      </c>
      <c r="AC176" s="700">
        <f>[2]carbon!O18</f>
        <v>0</v>
      </c>
      <c r="AD176" s="700">
        <f>[2]carbon!P18</f>
        <v>0</v>
      </c>
      <c r="AE176" s="700">
        <f>[2]carbon!Q18</f>
        <v>0</v>
      </c>
      <c r="AF176" s="700">
        <f>[2]carbon!R18</f>
        <v>0</v>
      </c>
      <c r="AG176" s="700">
        <f>[2]carbon!S18</f>
        <v>0</v>
      </c>
      <c r="AH176" s="700">
        <f>[2]carbon!T18</f>
        <v>0</v>
      </c>
      <c r="AI176" s="700">
        <f>[2]carbon!U18</f>
        <v>0</v>
      </c>
      <c r="AJ176" s="700">
        <f>[2]carbon!V18</f>
        <v>0</v>
      </c>
      <c r="AK176" s="700">
        <f>[2]carbon!W18</f>
        <v>0</v>
      </c>
      <c r="AL176" s="700">
        <f>[2]carbon!X18</f>
        <v>0</v>
      </c>
      <c r="AM176" s="700">
        <f>[2]carbon!Y18</f>
        <v>0</v>
      </c>
      <c r="AN176" s="700">
        <f>[2]carbon!Z18</f>
        <v>0</v>
      </c>
      <c r="AO176" s="700">
        <f>[2]carbon!AA18</f>
        <v>0</v>
      </c>
      <c r="AP176" s="700">
        <f>[2]carbon!AB18</f>
        <v>0</v>
      </c>
      <c r="AQ176" s="700">
        <f>[2]carbon!AC18</f>
        <v>0</v>
      </c>
      <c r="AR176" s="700">
        <f>[2]carbon!AD18</f>
        <v>0</v>
      </c>
      <c r="AS176" s="700">
        <f>[2]carbon!AE18</f>
        <v>0</v>
      </c>
      <c r="AT176" s="700">
        <f>[2]carbon!AF18</f>
        <v>0</v>
      </c>
      <c r="AU176" s="700">
        <f>[2]carbon!AG18</f>
        <v>0</v>
      </c>
      <c r="AV176" s="700">
        <f>[2]carbon!AH18</f>
        <v>0</v>
      </c>
      <c r="AW176" s="700">
        <f>[2]carbon!AI18</f>
        <v>0</v>
      </c>
      <c r="AX176" s="700">
        <f>[2]carbon!AJ18</f>
        <v>0</v>
      </c>
      <c r="AY176" s="700">
        <f>[2]carbon!AK18</f>
        <v>0</v>
      </c>
      <c r="AZ176" s="700">
        <f>[2]carbon!AL18</f>
        <v>0</v>
      </c>
      <c r="BA176" s="700">
        <f>[2]carbon!AM18</f>
        <v>0</v>
      </c>
      <c r="BB176" s="700">
        <f>[2]carbon!AN18</f>
        <v>0</v>
      </c>
      <c r="BC176" s="700">
        <f>[2]carbon!AO18</f>
        <v>0</v>
      </c>
      <c r="BD176" s="700">
        <f>[2]carbon!AP18</f>
        <v>0</v>
      </c>
      <c r="BE176" s="700">
        <f>[2]carbon!AQ18</f>
        <v>0</v>
      </c>
      <c r="BF176" s="700">
        <f>[2]carbon!AR18</f>
        <v>0</v>
      </c>
      <c r="BG176" s="700">
        <f>[2]carbon!AS18</f>
        <v>0</v>
      </c>
      <c r="BH176" s="700">
        <f>[2]carbon!AT18</f>
        <v>0</v>
      </c>
      <c r="BI176" s="700">
        <f>[2]carbon!AU18</f>
        <v>0</v>
      </c>
      <c r="BJ176" s="700">
        <f>[2]carbon!AV18</f>
        <v>0</v>
      </c>
      <c r="BK176" s="700">
        <f>[2]carbon!AW18</f>
        <v>0</v>
      </c>
      <c r="BL176" s="700">
        <f>[2]carbon!AX18</f>
        <v>0</v>
      </c>
      <c r="BM176" s="700">
        <f>[2]carbon!AY18</f>
        <v>0</v>
      </c>
      <c r="BN176" s="700">
        <f>[2]carbon!AZ18</f>
        <v>0</v>
      </c>
      <c r="BO176" s="700">
        <f>[2]carbon!BA18</f>
        <v>0</v>
      </c>
      <c r="BP176" s="700">
        <f>[2]carbon!BB18</f>
        <v>0</v>
      </c>
      <c r="BQ176" s="700">
        <f>[2]carbon!BC18</f>
        <v>0</v>
      </c>
      <c r="BR176" s="700">
        <f>[2]carbon!BD18</f>
        <v>0</v>
      </c>
      <c r="BS176" s="700">
        <f>[2]carbon!BE18</f>
        <v>0</v>
      </c>
      <c r="BT176" s="700">
        <f>[2]carbon!BF18</f>
        <v>0</v>
      </c>
      <c r="BU176" s="700">
        <f>[2]carbon!BG18</f>
        <v>0</v>
      </c>
      <c r="BV176" s="700">
        <f>[2]carbon!BH18</f>
        <v>0</v>
      </c>
      <c r="BW176" s="700">
        <f>[2]carbon!BI18</f>
        <v>0</v>
      </c>
      <c r="BX176" s="700">
        <f>[2]carbon!BJ18</f>
        <v>0</v>
      </c>
      <c r="BY176" s="700">
        <f>[2]carbon!BK18</f>
        <v>0</v>
      </c>
      <c r="BZ176" s="700">
        <f>[2]carbon!BL18</f>
        <v>0</v>
      </c>
      <c r="CA176" s="700">
        <f>[2]carbon!BM18</f>
        <v>0</v>
      </c>
      <c r="CB176" s="700">
        <f>[2]carbon!BN18</f>
        <v>0</v>
      </c>
      <c r="CC176" s="700">
        <f>[2]carbon!BO18</f>
        <v>0</v>
      </c>
      <c r="CD176" s="700">
        <f>[2]carbon!BP18</f>
        <v>0</v>
      </c>
      <c r="CE176" s="700">
        <f>[2]carbon!BQ18</f>
        <v>0</v>
      </c>
      <c r="CF176" s="700">
        <f>[2]carbon!BR18</f>
        <v>0</v>
      </c>
      <c r="CG176" s="700">
        <f>[2]carbon!BS18</f>
        <v>0</v>
      </c>
      <c r="CH176" s="700">
        <f>[2]carbon!BT18</f>
        <v>0</v>
      </c>
      <c r="CI176" s="700">
        <f>[2]carbon!BU18</f>
        <v>0</v>
      </c>
      <c r="CJ176" s="700">
        <f>[2]carbon!BV18</f>
        <v>0</v>
      </c>
      <c r="CK176" s="700">
        <f>[2]carbon!BW18</f>
        <v>0</v>
      </c>
      <c r="CL176" s="700">
        <f>[2]carbon!BX18</f>
        <v>0</v>
      </c>
      <c r="CM176" s="700">
        <f>[2]carbon!BY18</f>
        <v>0</v>
      </c>
      <c r="CN176" s="700">
        <f>[2]carbon!BZ18</f>
        <v>0</v>
      </c>
      <c r="CO176" s="700">
        <f>[2]carbon!CA18</f>
        <v>0</v>
      </c>
      <c r="CP176" s="700">
        <f>[2]carbon!CB18</f>
        <v>0</v>
      </c>
      <c r="CQ176" s="700">
        <f>[2]carbon!CC18</f>
        <v>0</v>
      </c>
      <c r="CR176" s="700">
        <f>[2]carbon!CD18</f>
        <v>0</v>
      </c>
      <c r="CS176" s="700">
        <f>[2]carbon!CE18</f>
        <v>0</v>
      </c>
      <c r="CT176" s="700">
        <f>[2]carbon!CF18</f>
        <v>0</v>
      </c>
      <c r="CU176" s="700">
        <f>[2]carbon!CG18</f>
        <v>0</v>
      </c>
      <c r="CV176" s="700">
        <f>[2]carbon!CH18</f>
        <v>0</v>
      </c>
      <c r="CW176" s="700">
        <f>[2]carbon!CI18</f>
        <v>0</v>
      </c>
      <c r="CX176" s="700">
        <f>[2]carbon!CJ18</f>
        <v>0</v>
      </c>
      <c r="CY176" s="700">
        <f>[2]carbon!CK18</f>
        <v>0</v>
      </c>
      <c r="CZ176" s="953">
        <v>0</v>
      </c>
      <c r="DA176" s="954">
        <v>0</v>
      </c>
      <c r="DB176" s="954">
        <v>0</v>
      </c>
      <c r="DC176" s="954">
        <v>0</v>
      </c>
      <c r="DD176" s="954">
        <v>0</v>
      </c>
      <c r="DE176" s="954">
        <v>0</v>
      </c>
      <c r="DF176" s="954">
        <v>0</v>
      </c>
      <c r="DG176" s="954">
        <v>0</v>
      </c>
      <c r="DH176" s="954">
        <v>0</v>
      </c>
      <c r="DI176" s="954">
        <v>0</v>
      </c>
      <c r="DJ176" s="954">
        <v>0</v>
      </c>
      <c r="DK176" s="954">
        <v>0</v>
      </c>
      <c r="DL176" s="954">
        <v>0</v>
      </c>
      <c r="DM176" s="954">
        <v>0</v>
      </c>
      <c r="DN176" s="954">
        <v>0</v>
      </c>
      <c r="DO176" s="954">
        <v>0</v>
      </c>
      <c r="DP176" s="954">
        <v>0</v>
      </c>
      <c r="DQ176" s="954">
        <v>0</v>
      </c>
      <c r="DR176" s="954">
        <v>0</v>
      </c>
      <c r="DS176" s="954">
        <v>0</v>
      </c>
      <c r="DT176" s="954">
        <v>0</v>
      </c>
      <c r="DU176" s="954">
        <v>0</v>
      </c>
      <c r="DV176" s="954">
        <v>0</v>
      </c>
      <c r="DW176" s="955">
        <v>0</v>
      </c>
      <c r="DX176" s="934"/>
    </row>
    <row r="177" spans="2:128" x14ac:dyDescent="0.2">
      <c r="B177" s="967"/>
      <c r="C177" s="966"/>
      <c r="D177" s="885"/>
      <c r="E177" s="920"/>
      <c r="F177" s="885"/>
      <c r="G177" s="885"/>
      <c r="H177" s="885"/>
      <c r="I177" s="885"/>
      <c r="J177" s="885"/>
      <c r="K177" s="885"/>
      <c r="L177" s="885"/>
      <c r="M177" s="885"/>
      <c r="N177" s="885"/>
      <c r="O177" s="885"/>
      <c r="P177" s="885"/>
      <c r="Q177" s="885"/>
      <c r="R177" s="964"/>
      <c r="S177" s="885"/>
      <c r="T177" s="885"/>
      <c r="U177" s="699" t="s">
        <v>501</v>
      </c>
      <c r="V177" s="697" t="s">
        <v>123</v>
      </c>
      <c r="W177" s="701" t="s">
        <v>493</v>
      </c>
      <c r="X177" s="700">
        <v>0</v>
      </c>
      <c r="Y177" s="700">
        <v>0</v>
      </c>
      <c r="Z177" s="700">
        <v>0</v>
      </c>
      <c r="AA177" s="700">
        <v>0</v>
      </c>
      <c r="AB177" s="700">
        <v>0</v>
      </c>
      <c r="AC177" s="700">
        <v>0</v>
      </c>
      <c r="AD177" s="700">
        <v>0</v>
      </c>
      <c r="AE177" s="700">
        <v>0</v>
      </c>
      <c r="AF177" s="700">
        <v>0</v>
      </c>
      <c r="AG177" s="700">
        <v>0</v>
      </c>
      <c r="AH177" s="700">
        <v>0</v>
      </c>
      <c r="AI177" s="700">
        <v>0</v>
      </c>
      <c r="AJ177" s="700">
        <v>0</v>
      </c>
      <c r="AK177" s="700">
        <v>0</v>
      </c>
      <c r="AL177" s="700">
        <v>0</v>
      </c>
      <c r="AM177" s="700">
        <v>0</v>
      </c>
      <c r="AN177" s="700">
        <v>0</v>
      </c>
      <c r="AO177" s="700">
        <v>0</v>
      </c>
      <c r="AP177" s="700">
        <v>0</v>
      </c>
      <c r="AQ177" s="700">
        <v>0</v>
      </c>
      <c r="AR177" s="700">
        <v>0</v>
      </c>
      <c r="AS177" s="700">
        <v>0</v>
      </c>
      <c r="AT177" s="700">
        <v>0</v>
      </c>
      <c r="AU177" s="700">
        <v>0</v>
      </c>
      <c r="AV177" s="700">
        <v>0</v>
      </c>
      <c r="AW177" s="700">
        <v>0</v>
      </c>
      <c r="AX177" s="700">
        <v>0</v>
      </c>
      <c r="AY177" s="700">
        <v>0</v>
      </c>
      <c r="AZ177" s="700">
        <v>0</v>
      </c>
      <c r="BA177" s="700">
        <v>0</v>
      </c>
      <c r="BB177" s="700">
        <v>0</v>
      </c>
      <c r="BC177" s="700">
        <v>0</v>
      </c>
      <c r="BD177" s="700">
        <v>0</v>
      </c>
      <c r="BE177" s="700">
        <v>0</v>
      </c>
      <c r="BF177" s="700">
        <v>0</v>
      </c>
      <c r="BG177" s="700">
        <v>0</v>
      </c>
      <c r="BH177" s="700">
        <v>0</v>
      </c>
      <c r="BI177" s="700">
        <v>0</v>
      </c>
      <c r="BJ177" s="700">
        <v>0</v>
      </c>
      <c r="BK177" s="700">
        <v>0</v>
      </c>
      <c r="BL177" s="700">
        <v>0</v>
      </c>
      <c r="BM177" s="700">
        <v>0</v>
      </c>
      <c r="BN177" s="700">
        <v>0</v>
      </c>
      <c r="BO177" s="700">
        <v>0</v>
      </c>
      <c r="BP177" s="700">
        <v>0</v>
      </c>
      <c r="BQ177" s="700">
        <v>0</v>
      </c>
      <c r="BR177" s="700">
        <v>0</v>
      </c>
      <c r="BS177" s="700">
        <v>0</v>
      </c>
      <c r="BT177" s="700">
        <v>0</v>
      </c>
      <c r="BU177" s="700">
        <v>0</v>
      </c>
      <c r="BV177" s="700">
        <v>0</v>
      </c>
      <c r="BW177" s="700">
        <v>0</v>
      </c>
      <c r="BX177" s="700">
        <v>0</v>
      </c>
      <c r="BY177" s="700">
        <v>0</v>
      </c>
      <c r="BZ177" s="700">
        <v>0</v>
      </c>
      <c r="CA177" s="700">
        <v>0</v>
      </c>
      <c r="CB177" s="700">
        <v>0</v>
      </c>
      <c r="CC177" s="700">
        <v>0</v>
      </c>
      <c r="CD177" s="700">
        <v>0</v>
      </c>
      <c r="CE177" s="700">
        <v>0</v>
      </c>
      <c r="CF177" s="700">
        <v>0</v>
      </c>
      <c r="CG177" s="700">
        <v>0</v>
      </c>
      <c r="CH177" s="700">
        <v>0</v>
      </c>
      <c r="CI177" s="700">
        <v>0</v>
      </c>
      <c r="CJ177" s="700">
        <v>0</v>
      </c>
      <c r="CK177" s="700">
        <v>0</v>
      </c>
      <c r="CL177" s="700">
        <v>0</v>
      </c>
      <c r="CM177" s="700">
        <v>0</v>
      </c>
      <c r="CN177" s="700">
        <v>0</v>
      </c>
      <c r="CO177" s="700">
        <v>0</v>
      </c>
      <c r="CP177" s="700">
        <v>0</v>
      </c>
      <c r="CQ177" s="700">
        <v>0</v>
      </c>
      <c r="CR177" s="700">
        <v>0</v>
      </c>
      <c r="CS177" s="700">
        <v>0</v>
      </c>
      <c r="CT177" s="700">
        <v>0</v>
      </c>
      <c r="CU177" s="700">
        <v>0</v>
      </c>
      <c r="CV177" s="700">
        <v>0</v>
      </c>
      <c r="CW177" s="700">
        <v>0</v>
      </c>
      <c r="CX177" s="700">
        <v>0</v>
      </c>
      <c r="CY177" s="700">
        <v>0</v>
      </c>
      <c r="CZ177" s="953">
        <v>0</v>
      </c>
      <c r="DA177" s="954">
        <v>0</v>
      </c>
      <c r="DB177" s="954">
        <v>0</v>
      </c>
      <c r="DC177" s="954">
        <v>0</v>
      </c>
      <c r="DD177" s="954">
        <v>0</v>
      </c>
      <c r="DE177" s="954">
        <v>0</v>
      </c>
      <c r="DF177" s="954">
        <v>0</v>
      </c>
      <c r="DG177" s="954">
        <v>0</v>
      </c>
      <c r="DH177" s="954">
        <v>0</v>
      </c>
      <c r="DI177" s="954">
        <v>0</v>
      </c>
      <c r="DJ177" s="954">
        <v>0</v>
      </c>
      <c r="DK177" s="954">
        <v>0</v>
      </c>
      <c r="DL177" s="954">
        <v>0</v>
      </c>
      <c r="DM177" s="954">
        <v>0</v>
      </c>
      <c r="DN177" s="954">
        <v>0</v>
      </c>
      <c r="DO177" s="954">
        <v>0</v>
      </c>
      <c r="DP177" s="954">
        <v>0</v>
      </c>
      <c r="DQ177" s="954">
        <v>0</v>
      </c>
      <c r="DR177" s="954">
        <v>0</v>
      </c>
      <c r="DS177" s="954">
        <v>0</v>
      </c>
      <c r="DT177" s="954">
        <v>0</v>
      </c>
      <c r="DU177" s="954">
        <v>0</v>
      </c>
      <c r="DV177" s="954">
        <v>0</v>
      </c>
      <c r="DW177" s="955">
        <v>0</v>
      </c>
      <c r="DX177" s="934"/>
    </row>
    <row r="178" spans="2:128" x14ac:dyDescent="0.2">
      <c r="B178" s="967"/>
      <c r="C178" s="966"/>
      <c r="D178" s="885"/>
      <c r="E178" s="920"/>
      <c r="F178" s="885"/>
      <c r="G178" s="885"/>
      <c r="H178" s="885"/>
      <c r="I178" s="885"/>
      <c r="J178" s="885"/>
      <c r="K178" s="885"/>
      <c r="L178" s="885"/>
      <c r="M178" s="885"/>
      <c r="N178" s="885"/>
      <c r="O178" s="885"/>
      <c r="P178" s="885"/>
      <c r="Q178" s="885"/>
      <c r="R178" s="964"/>
      <c r="S178" s="885"/>
      <c r="T178" s="885"/>
      <c r="U178" s="704" t="s">
        <v>502</v>
      </c>
      <c r="V178" s="697" t="s">
        <v>123</v>
      </c>
      <c r="W178" s="701" t="s">
        <v>493</v>
      </c>
      <c r="X178" s="705">
        <v>-464.64752756149443</v>
      </c>
      <c r="Y178" s="705">
        <v>-929.29505512298886</v>
      </c>
      <c r="Z178" s="705">
        <v>-1393.9425826844831</v>
      </c>
      <c r="AA178" s="705">
        <v>-1858.5901102459777</v>
      </c>
      <c r="AB178" s="705">
        <v>-2135.0553891450668</v>
      </c>
      <c r="AC178" s="705">
        <v>-2135.0553891450668</v>
      </c>
      <c r="AD178" s="705">
        <v>-2135.0553891450668</v>
      </c>
      <c r="AE178" s="705">
        <v>-2135.0553891450668</v>
      </c>
      <c r="AF178" s="705">
        <v>-2135.0553891450668</v>
      </c>
      <c r="AG178" s="705">
        <v>-2135.0553891450668</v>
      </c>
      <c r="AH178" s="705">
        <v>-2135.0553891450668</v>
      </c>
      <c r="AI178" s="705">
        <v>-2135.0553891450668</v>
      </c>
      <c r="AJ178" s="705">
        <v>-2135.0553891450668</v>
      </c>
      <c r="AK178" s="705">
        <v>-2135.0553891450668</v>
      </c>
      <c r="AL178" s="705">
        <v>-2135.0553891450668</v>
      </c>
      <c r="AM178" s="705">
        <v>-2135.0553891450668</v>
      </c>
      <c r="AN178" s="705">
        <v>-2135.0553891450668</v>
      </c>
      <c r="AO178" s="705">
        <v>-2135.0553891450668</v>
      </c>
      <c r="AP178" s="705">
        <v>-2135.0553891450668</v>
      </c>
      <c r="AQ178" s="705">
        <v>-2135.0553891450668</v>
      </c>
      <c r="AR178" s="705">
        <v>-2135.0553891450668</v>
      </c>
      <c r="AS178" s="705">
        <v>-2135.0553891450668</v>
      </c>
      <c r="AT178" s="705">
        <v>-2135.0553891450668</v>
      </c>
      <c r="AU178" s="705">
        <v>-2135.0553891450668</v>
      </c>
      <c r="AV178" s="705">
        <v>-2135.0553891450668</v>
      </c>
      <c r="AW178" s="705">
        <v>-2135.0553891450668</v>
      </c>
      <c r="AX178" s="705">
        <v>-2135.0553891450668</v>
      </c>
      <c r="AY178" s="705">
        <v>-2135.0553891450668</v>
      </c>
      <c r="AZ178" s="705">
        <v>-2135.0553891450668</v>
      </c>
      <c r="BA178" s="705">
        <v>-2135.0553891450668</v>
      </c>
      <c r="BB178" s="705">
        <v>-2135.0553891450668</v>
      </c>
      <c r="BC178" s="705">
        <v>-2135.0553891450668</v>
      </c>
      <c r="BD178" s="705">
        <v>-2135.0553891450668</v>
      </c>
      <c r="BE178" s="705">
        <v>-2135.0553891450668</v>
      </c>
      <c r="BF178" s="705">
        <v>-2135.0553891450668</v>
      </c>
      <c r="BG178" s="705">
        <v>-2135.0553891450668</v>
      </c>
      <c r="BH178" s="705">
        <v>-2135.0553891450668</v>
      </c>
      <c r="BI178" s="705">
        <v>-2135.0553891450668</v>
      </c>
      <c r="BJ178" s="705">
        <v>-2135.0553891450668</v>
      </c>
      <c r="BK178" s="705">
        <v>-2135.0553891450668</v>
      </c>
      <c r="BL178" s="705">
        <v>-2135.0553891450668</v>
      </c>
      <c r="BM178" s="705">
        <v>-2135.0553891450668</v>
      </c>
      <c r="BN178" s="705">
        <v>-2135.0553891450668</v>
      </c>
      <c r="BO178" s="705">
        <v>-2135.0553891450668</v>
      </c>
      <c r="BP178" s="705">
        <v>-2135.0553891450668</v>
      </c>
      <c r="BQ178" s="705">
        <v>-2135.0553891450668</v>
      </c>
      <c r="BR178" s="705">
        <v>-2135.0553891450668</v>
      </c>
      <c r="BS178" s="705">
        <v>-2135.0553891450668</v>
      </c>
      <c r="BT178" s="705">
        <v>-2135.0553891450668</v>
      </c>
      <c r="BU178" s="705">
        <v>-2135.0553891450668</v>
      </c>
      <c r="BV178" s="705">
        <v>-2135.0553891450668</v>
      </c>
      <c r="BW178" s="705">
        <v>-2135.0553891450668</v>
      </c>
      <c r="BX178" s="705">
        <v>-2135.0553891450668</v>
      </c>
      <c r="BY178" s="705">
        <v>-2135.0553891450668</v>
      </c>
      <c r="BZ178" s="705">
        <v>-2135.0553891450668</v>
      </c>
      <c r="CA178" s="705">
        <v>-2135.0553891450668</v>
      </c>
      <c r="CB178" s="705">
        <v>-2135.0553891450668</v>
      </c>
      <c r="CC178" s="705">
        <v>-2135.0553891450668</v>
      </c>
      <c r="CD178" s="705">
        <v>-2135.0553891450668</v>
      </c>
      <c r="CE178" s="705">
        <v>-2135.0553891450668</v>
      </c>
      <c r="CF178" s="705">
        <v>-2135.0553891450668</v>
      </c>
      <c r="CG178" s="705">
        <v>-2135.0553891450668</v>
      </c>
      <c r="CH178" s="705">
        <v>-2135.0553891450668</v>
      </c>
      <c r="CI178" s="705">
        <v>-2135.0553891450668</v>
      </c>
      <c r="CJ178" s="705">
        <v>-2135.0553891450668</v>
      </c>
      <c r="CK178" s="705">
        <v>-2135.0553891450668</v>
      </c>
      <c r="CL178" s="705">
        <v>-2135.0553891450668</v>
      </c>
      <c r="CM178" s="705">
        <v>-2135.0553891450668</v>
      </c>
      <c r="CN178" s="705">
        <v>-2135.0553891450668</v>
      </c>
      <c r="CO178" s="705">
        <v>-2135.0553891450668</v>
      </c>
      <c r="CP178" s="705">
        <v>-2135.0553891450668</v>
      </c>
      <c r="CQ178" s="705">
        <v>-2135.0553891450668</v>
      </c>
      <c r="CR178" s="705">
        <v>-2135.0553891450668</v>
      </c>
      <c r="CS178" s="705">
        <v>-2135.0553891450668</v>
      </c>
      <c r="CT178" s="705">
        <v>-2135.0553891450668</v>
      </c>
      <c r="CU178" s="705">
        <v>-2135.0553891450668</v>
      </c>
      <c r="CV178" s="705">
        <v>-2135.0553891450668</v>
      </c>
      <c r="CW178" s="705">
        <v>-2135.0553891450668</v>
      </c>
      <c r="CX178" s="705">
        <v>-2135.0553891450668</v>
      </c>
      <c r="CY178" s="705">
        <v>-2135.0553891450668</v>
      </c>
      <c r="CZ178" s="953">
        <v>0</v>
      </c>
      <c r="DA178" s="954">
        <v>0</v>
      </c>
      <c r="DB178" s="954">
        <v>0</v>
      </c>
      <c r="DC178" s="954">
        <v>0</v>
      </c>
      <c r="DD178" s="954">
        <v>0</v>
      </c>
      <c r="DE178" s="954">
        <v>0</v>
      </c>
      <c r="DF178" s="954">
        <v>0</v>
      </c>
      <c r="DG178" s="954">
        <v>0</v>
      </c>
      <c r="DH178" s="954">
        <v>0</v>
      </c>
      <c r="DI178" s="954">
        <v>0</v>
      </c>
      <c r="DJ178" s="954">
        <v>0</v>
      </c>
      <c r="DK178" s="954">
        <v>0</v>
      </c>
      <c r="DL178" s="954">
        <v>0</v>
      </c>
      <c r="DM178" s="954">
        <v>0</v>
      </c>
      <c r="DN178" s="954">
        <v>0</v>
      </c>
      <c r="DO178" s="954">
        <v>0</v>
      </c>
      <c r="DP178" s="954">
        <v>0</v>
      </c>
      <c r="DQ178" s="954">
        <v>0</v>
      </c>
      <c r="DR178" s="954">
        <v>0</v>
      </c>
      <c r="DS178" s="954">
        <v>0</v>
      </c>
      <c r="DT178" s="954">
        <v>0</v>
      </c>
      <c r="DU178" s="954">
        <v>0</v>
      </c>
      <c r="DV178" s="954">
        <v>0</v>
      </c>
      <c r="DW178" s="955">
        <v>0</v>
      </c>
      <c r="DX178" s="934"/>
    </row>
    <row r="179" spans="2:128" ht="13.5" thickBot="1" x14ac:dyDescent="0.25">
      <c r="B179" s="968"/>
      <c r="C179" s="760"/>
      <c r="D179" s="761"/>
      <c r="E179" s="778"/>
      <c r="F179" s="761"/>
      <c r="G179" s="761"/>
      <c r="H179" s="761"/>
      <c r="I179" s="761"/>
      <c r="J179" s="761"/>
      <c r="K179" s="761"/>
      <c r="L179" s="761"/>
      <c r="M179" s="761"/>
      <c r="N179" s="761"/>
      <c r="O179" s="761"/>
      <c r="P179" s="761"/>
      <c r="Q179" s="761"/>
      <c r="R179" s="762"/>
      <c r="S179" s="761"/>
      <c r="T179" s="761"/>
      <c r="U179" s="779" t="s">
        <v>126</v>
      </c>
      <c r="V179" s="780" t="s">
        <v>503</v>
      </c>
      <c r="W179" s="969" t="s">
        <v>493</v>
      </c>
      <c r="X179" s="970">
        <f>SUM(X168:X178)</f>
        <v>9201.1020721606692</v>
      </c>
      <c r="Y179" s="970">
        <f t="shared" ref="Y179:CJ179" si="64">SUM(Y168:Y178)</f>
        <v>9033.6667849278765</v>
      </c>
      <c r="Z179" s="970">
        <f t="shared" si="64"/>
        <v>8866.2314976950838</v>
      </c>
      <c r="AA179" s="970">
        <f t="shared" si="64"/>
        <v>8698.7962104622929</v>
      </c>
      <c r="AB179" s="970">
        <f t="shared" si="64"/>
        <v>8719.5431718919062</v>
      </c>
      <c r="AC179" s="970">
        <f t="shared" si="64"/>
        <v>-651.66758914506681</v>
      </c>
      <c r="AD179" s="970">
        <f t="shared" si="64"/>
        <v>-651.66758914506681</v>
      </c>
      <c r="AE179" s="970">
        <f t="shared" si="64"/>
        <v>-651.66758914506681</v>
      </c>
      <c r="AF179" s="970">
        <f t="shared" si="64"/>
        <v>-651.66758914506681</v>
      </c>
      <c r="AG179" s="970">
        <f t="shared" si="64"/>
        <v>-651.66758914506681</v>
      </c>
      <c r="AH179" s="970">
        <f t="shared" si="64"/>
        <v>-651.66758914506681</v>
      </c>
      <c r="AI179" s="970">
        <f t="shared" si="64"/>
        <v>-651.66758914506681</v>
      </c>
      <c r="AJ179" s="970">
        <f t="shared" si="64"/>
        <v>-651.66758914506681</v>
      </c>
      <c r="AK179" s="970">
        <f t="shared" si="64"/>
        <v>-651.66758914506681</v>
      </c>
      <c r="AL179" s="970">
        <f t="shared" si="64"/>
        <v>-651.66758914506681</v>
      </c>
      <c r="AM179" s="970">
        <f t="shared" si="64"/>
        <v>-651.66758914506681</v>
      </c>
      <c r="AN179" s="970">
        <f t="shared" si="64"/>
        <v>-651.66758914506681</v>
      </c>
      <c r="AO179" s="970">
        <f t="shared" si="64"/>
        <v>-651.66758914506681</v>
      </c>
      <c r="AP179" s="970">
        <f t="shared" si="64"/>
        <v>-651.66758914506681</v>
      </c>
      <c r="AQ179" s="970">
        <f t="shared" si="64"/>
        <v>-651.66758914506681</v>
      </c>
      <c r="AR179" s="970">
        <f t="shared" si="64"/>
        <v>-651.66758914506681</v>
      </c>
      <c r="AS179" s="970">
        <f t="shared" si="64"/>
        <v>-651.66758914506681</v>
      </c>
      <c r="AT179" s="970">
        <f t="shared" si="64"/>
        <v>-651.66758914506681</v>
      </c>
      <c r="AU179" s="970">
        <f t="shared" si="64"/>
        <v>-651.66758914506681</v>
      </c>
      <c r="AV179" s="970">
        <f t="shared" si="64"/>
        <v>-651.66758914506681</v>
      </c>
      <c r="AW179" s="970">
        <f t="shared" si="64"/>
        <v>-651.66758914506681</v>
      </c>
      <c r="AX179" s="970">
        <f t="shared" si="64"/>
        <v>-651.66758914506681</v>
      </c>
      <c r="AY179" s="970">
        <f t="shared" si="64"/>
        <v>-651.66758914506681</v>
      </c>
      <c r="AZ179" s="970">
        <f t="shared" si="64"/>
        <v>-651.66758914506681</v>
      </c>
      <c r="BA179" s="970">
        <f t="shared" si="64"/>
        <v>-651.66758914506681</v>
      </c>
      <c r="BB179" s="970">
        <f t="shared" si="64"/>
        <v>-651.66758914506681</v>
      </c>
      <c r="BC179" s="970">
        <f t="shared" si="64"/>
        <v>-651.66758914506681</v>
      </c>
      <c r="BD179" s="970">
        <f t="shared" si="64"/>
        <v>-651.66758914506681</v>
      </c>
      <c r="BE179" s="970">
        <f t="shared" si="64"/>
        <v>-651.66758914506681</v>
      </c>
      <c r="BF179" s="970">
        <f t="shared" si="64"/>
        <v>-651.66758914506681</v>
      </c>
      <c r="BG179" s="970">
        <f t="shared" si="64"/>
        <v>-651.66758914506681</v>
      </c>
      <c r="BH179" s="970">
        <f t="shared" si="64"/>
        <v>-651.66758914506681</v>
      </c>
      <c r="BI179" s="970">
        <f t="shared" si="64"/>
        <v>-651.66758914506681</v>
      </c>
      <c r="BJ179" s="970">
        <f t="shared" si="64"/>
        <v>-651.66758914506681</v>
      </c>
      <c r="BK179" s="970">
        <f t="shared" si="64"/>
        <v>-651.66758914506681</v>
      </c>
      <c r="BL179" s="970">
        <f t="shared" si="64"/>
        <v>-651.66758914506681</v>
      </c>
      <c r="BM179" s="970">
        <f t="shared" si="64"/>
        <v>-651.66758914506681</v>
      </c>
      <c r="BN179" s="970">
        <f t="shared" si="64"/>
        <v>-651.66758914506681</v>
      </c>
      <c r="BO179" s="970">
        <f t="shared" si="64"/>
        <v>-651.66758914506681</v>
      </c>
      <c r="BP179" s="970">
        <f t="shared" si="64"/>
        <v>-651.66758914506681</v>
      </c>
      <c r="BQ179" s="970">
        <f t="shared" si="64"/>
        <v>-651.66758914506681</v>
      </c>
      <c r="BR179" s="970">
        <f t="shared" si="64"/>
        <v>-651.66758914506681</v>
      </c>
      <c r="BS179" s="970">
        <f t="shared" si="64"/>
        <v>-651.66758914506681</v>
      </c>
      <c r="BT179" s="970">
        <f t="shared" si="64"/>
        <v>-651.66758914506681</v>
      </c>
      <c r="BU179" s="970">
        <f t="shared" si="64"/>
        <v>-651.66758914506681</v>
      </c>
      <c r="BV179" s="970">
        <f t="shared" si="64"/>
        <v>-651.66758914506681</v>
      </c>
      <c r="BW179" s="970">
        <f t="shared" si="64"/>
        <v>-651.66758914506681</v>
      </c>
      <c r="BX179" s="970">
        <f t="shared" si="64"/>
        <v>-651.66758914506681</v>
      </c>
      <c r="BY179" s="970">
        <f t="shared" si="64"/>
        <v>-651.66758914506681</v>
      </c>
      <c r="BZ179" s="970">
        <f t="shared" si="64"/>
        <v>-651.66758914506681</v>
      </c>
      <c r="CA179" s="970">
        <f t="shared" si="64"/>
        <v>-651.66758914506681</v>
      </c>
      <c r="CB179" s="970">
        <f t="shared" si="64"/>
        <v>-651.66758914506681</v>
      </c>
      <c r="CC179" s="970">
        <f t="shared" si="64"/>
        <v>-651.66758914506681</v>
      </c>
      <c r="CD179" s="970">
        <f t="shared" si="64"/>
        <v>-651.66758914506681</v>
      </c>
      <c r="CE179" s="970">
        <f t="shared" si="64"/>
        <v>-651.66758914506681</v>
      </c>
      <c r="CF179" s="970">
        <f t="shared" si="64"/>
        <v>-651.66758914506681</v>
      </c>
      <c r="CG179" s="970">
        <f t="shared" si="64"/>
        <v>-651.66758914506681</v>
      </c>
      <c r="CH179" s="970">
        <f t="shared" si="64"/>
        <v>-651.66758914506681</v>
      </c>
      <c r="CI179" s="970">
        <f t="shared" si="64"/>
        <v>-651.66758914506681</v>
      </c>
      <c r="CJ179" s="970">
        <f t="shared" si="64"/>
        <v>-651.66758914506681</v>
      </c>
      <c r="CK179" s="970">
        <f t="shared" ref="CK179:DW179" si="65">SUM(CK168:CK178)</f>
        <v>-651.66758914506681</v>
      </c>
      <c r="CL179" s="970">
        <f t="shared" si="65"/>
        <v>-651.66758914506681</v>
      </c>
      <c r="CM179" s="970">
        <f t="shared" si="65"/>
        <v>-651.66758914506681</v>
      </c>
      <c r="CN179" s="970">
        <f t="shared" si="65"/>
        <v>-651.66758914506681</v>
      </c>
      <c r="CO179" s="970">
        <f t="shared" si="65"/>
        <v>-651.66758914506681</v>
      </c>
      <c r="CP179" s="970">
        <f t="shared" si="65"/>
        <v>-651.66758914506681</v>
      </c>
      <c r="CQ179" s="970">
        <f t="shared" si="65"/>
        <v>-651.66758914506681</v>
      </c>
      <c r="CR179" s="970">
        <f t="shared" si="65"/>
        <v>-651.66758914506681</v>
      </c>
      <c r="CS179" s="970">
        <f t="shared" si="65"/>
        <v>-651.66758914506681</v>
      </c>
      <c r="CT179" s="970">
        <f t="shared" si="65"/>
        <v>-651.66758914506681</v>
      </c>
      <c r="CU179" s="970">
        <f t="shared" si="65"/>
        <v>-651.66758914506681</v>
      </c>
      <c r="CV179" s="970">
        <f t="shared" si="65"/>
        <v>-651.66758914506681</v>
      </c>
      <c r="CW179" s="970">
        <f t="shared" si="65"/>
        <v>-651.66758914506681</v>
      </c>
      <c r="CX179" s="970">
        <f t="shared" si="65"/>
        <v>-651.66758914506681</v>
      </c>
      <c r="CY179" s="971">
        <f t="shared" si="65"/>
        <v>-651.66758914506681</v>
      </c>
      <c r="CZ179" s="972">
        <f t="shared" si="65"/>
        <v>0</v>
      </c>
      <c r="DA179" s="973">
        <f t="shared" si="65"/>
        <v>0</v>
      </c>
      <c r="DB179" s="973">
        <f t="shared" si="65"/>
        <v>0</v>
      </c>
      <c r="DC179" s="973">
        <f t="shared" si="65"/>
        <v>0</v>
      </c>
      <c r="DD179" s="973">
        <f t="shared" si="65"/>
        <v>0</v>
      </c>
      <c r="DE179" s="973">
        <f t="shared" si="65"/>
        <v>0</v>
      </c>
      <c r="DF179" s="973">
        <f t="shared" si="65"/>
        <v>0</v>
      </c>
      <c r="DG179" s="973">
        <f t="shared" si="65"/>
        <v>0</v>
      </c>
      <c r="DH179" s="973">
        <f t="shared" si="65"/>
        <v>0</v>
      </c>
      <c r="DI179" s="973">
        <f t="shared" si="65"/>
        <v>0</v>
      </c>
      <c r="DJ179" s="973">
        <f t="shared" si="65"/>
        <v>0</v>
      </c>
      <c r="DK179" s="973">
        <f t="shared" si="65"/>
        <v>0</v>
      </c>
      <c r="DL179" s="973">
        <f t="shared" si="65"/>
        <v>0</v>
      </c>
      <c r="DM179" s="973">
        <f t="shared" si="65"/>
        <v>0</v>
      </c>
      <c r="DN179" s="973">
        <f t="shared" si="65"/>
        <v>0</v>
      </c>
      <c r="DO179" s="973">
        <f t="shared" si="65"/>
        <v>0</v>
      </c>
      <c r="DP179" s="973">
        <f t="shared" si="65"/>
        <v>0</v>
      </c>
      <c r="DQ179" s="973">
        <f t="shared" si="65"/>
        <v>0</v>
      </c>
      <c r="DR179" s="973">
        <f t="shared" si="65"/>
        <v>0</v>
      </c>
      <c r="DS179" s="973">
        <f t="shared" si="65"/>
        <v>0</v>
      </c>
      <c r="DT179" s="973">
        <f t="shared" si="65"/>
        <v>0</v>
      </c>
      <c r="DU179" s="973">
        <f t="shared" si="65"/>
        <v>0</v>
      </c>
      <c r="DV179" s="973">
        <f t="shared" si="65"/>
        <v>0</v>
      </c>
      <c r="DW179" s="974">
        <f t="shared" si="65"/>
        <v>0</v>
      </c>
      <c r="DX179" s="934"/>
    </row>
    <row r="180" spans="2:128" ht="56.65" customHeight="1" x14ac:dyDescent="0.2">
      <c r="B180" s="942" t="s">
        <v>770</v>
      </c>
      <c r="C180" s="693" t="s">
        <v>784</v>
      </c>
      <c r="D180" s="944" t="s">
        <v>785</v>
      </c>
      <c r="E180" s="978" t="s">
        <v>520</v>
      </c>
      <c r="F180" s="945" t="s">
        <v>696</v>
      </c>
      <c r="G180" s="946" t="s">
        <v>51</v>
      </c>
      <c r="H180" s="947" t="s">
        <v>490</v>
      </c>
      <c r="I180" s="948">
        <f>MAX(X180:AV180)</f>
        <v>9</v>
      </c>
      <c r="J180" s="949">
        <f>SUMPRODUCT($X$2:$CY$2,$X180:$CY180)*365</f>
        <v>87369.550499694233</v>
      </c>
      <c r="K180" s="949">
        <f>SUMPRODUCT($X$2:$CY$2,$X181:$CY181)+SUMPRODUCT($X$2:$CY$2,$X182:$CY182)+SUMPRODUCT($X$2:$CY$2,$X183:$CY183)</f>
        <v>245971.7478070439</v>
      </c>
      <c r="L180" s="949">
        <f>SUMPRODUCT($X$2:$CY$2,$X184:$CY184) +SUMPRODUCT($X$2:$CY$2,$X185:$CY185)</f>
        <v>0</v>
      </c>
      <c r="M180" s="949">
        <f>SUMPRODUCT($X$2:$CY$2,$X186:$CY186)</f>
        <v>-8031.5289231772622</v>
      </c>
      <c r="N180" s="949">
        <f>SUMPRODUCT($X$2:$CY$2,$X189:$CY189) +SUMPRODUCT($X$2:$CY$2,$X190:$CY190)</f>
        <v>486.330729470253</v>
      </c>
      <c r="O180" s="949">
        <f>SUMPRODUCT($X$2:$CY$2,$X187:$CY187) +SUMPRODUCT($X$2:$CY$2,$X188:$CY188) +SUMPRODUCT($X$2:$CY$2,$X191:$CY191)</f>
        <v>-72675.957021013208</v>
      </c>
      <c r="P180" s="949">
        <f>SUM(K180:O180)</f>
        <v>165750.59259232366</v>
      </c>
      <c r="Q180" s="949">
        <f>(SUM(K180:M180)*100000)/(J180*1000)</f>
        <v>272.33769376517432</v>
      </c>
      <c r="R180" s="950">
        <f>(P180*100000)/(J180*1000)</f>
        <v>189.71208120488586</v>
      </c>
      <c r="S180" s="951">
        <v>3</v>
      </c>
      <c r="T180" s="952">
        <v>5</v>
      </c>
      <c r="U180" s="696" t="s">
        <v>491</v>
      </c>
      <c r="V180" s="697" t="s">
        <v>123</v>
      </c>
      <c r="W180" s="698" t="s">
        <v>75</v>
      </c>
      <c r="X180" s="688">
        <f>[2]Costs!F63</f>
        <v>1.8</v>
      </c>
      <c r="Y180" s="688">
        <f>[2]Costs!G63</f>
        <v>3.6</v>
      </c>
      <c r="Z180" s="688">
        <f>[2]Costs!H63</f>
        <v>5.4</v>
      </c>
      <c r="AA180" s="688">
        <f>[2]Costs!I63</f>
        <v>7.2</v>
      </c>
      <c r="AB180" s="688">
        <f>[2]Costs!J63</f>
        <v>9</v>
      </c>
      <c r="AC180" s="688">
        <f>AB180</f>
        <v>9</v>
      </c>
      <c r="AD180" s="688">
        <f>AC180</f>
        <v>9</v>
      </c>
      <c r="AE180" s="688">
        <f t="shared" ref="AE180:CP180" si="66">AD180</f>
        <v>9</v>
      </c>
      <c r="AF180" s="688">
        <f t="shared" si="66"/>
        <v>9</v>
      </c>
      <c r="AG180" s="688">
        <f t="shared" si="66"/>
        <v>9</v>
      </c>
      <c r="AH180" s="688">
        <f t="shared" si="66"/>
        <v>9</v>
      </c>
      <c r="AI180" s="688">
        <f t="shared" si="66"/>
        <v>9</v>
      </c>
      <c r="AJ180" s="688">
        <f t="shared" si="66"/>
        <v>9</v>
      </c>
      <c r="AK180" s="688">
        <f t="shared" si="66"/>
        <v>9</v>
      </c>
      <c r="AL180" s="688">
        <f t="shared" si="66"/>
        <v>9</v>
      </c>
      <c r="AM180" s="688">
        <f t="shared" si="66"/>
        <v>9</v>
      </c>
      <c r="AN180" s="688">
        <f t="shared" si="66"/>
        <v>9</v>
      </c>
      <c r="AO180" s="688">
        <f t="shared" si="66"/>
        <v>9</v>
      </c>
      <c r="AP180" s="688">
        <f t="shared" si="66"/>
        <v>9</v>
      </c>
      <c r="AQ180" s="688">
        <f t="shared" si="66"/>
        <v>9</v>
      </c>
      <c r="AR180" s="688">
        <f t="shared" si="66"/>
        <v>9</v>
      </c>
      <c r="AS180" s="688">
        <f t="shared" si="66"/>
        <v>9</v>
      </c>
      <c r="AT180" s="688">
        <f t="shared" si="66"/>
        <v>9</v>
      </c>
      <c r="AU180" s="688">
        <f t="shared" si="66"/>
        <v>9</v>
      </c>
      <c r="AV180" s="688">
        <f t="shared" si="66"/>
        <v>9</v>
      </c>
      <c r="AW180" s="688">
        <f t="shared" si="66"/>
        <v>9</v>
      </c>
      <c r="AX180" s="688">
        <f t="shared" si="66"/>
        <v>9</v>
      </c>
      <c r="AY180" s="688">
        <f t="shared" si="66"/>
        <v>9</v>
      </c>
      <c r="AZ180" s="688">
        <f t="shared" si="66"/>
        <v>9</v>
      </c>
      <c r="BA180" s="688">
        <f t="shared" si="66"/>
        <v>9</v>
      </c>
      <c r="BB180" s="688">
        <f t="shared" si="66"/>
        <v>9</v>
      </c>
      <c r="BC180" s="688">
        <f t="shared" si="66"/>
        <v>9</v>
      </c>
      <c r="BD180" s="688">
        <f t="shared" si="66"/>
        <v>9</v>
      </c>
      <c r="BE180" s="688">
        <f t="shared" si="66"/>
        <v>9</v>
      </c>
      <c r="BF180" s="688">
        <f t="shared" si="66"/>
        <v>9</v>
      </c>
      <c r="BG180" s="688">
        <f t="shared" si="66"/>
        <v>9</v>
      </c>
      <c r="BH180" s="688">
        <f t="shared" si="66"/>
        <v>9</v>
      </c>
      <c r="BI180" s="688">
        <f t="shared" si="66"/>
        <v>9</v>
      </c>
      <c r="BJ180" s="688">
        <f t="shared" si="66"/>
        <v>9</v>
      </c>
      <c r="BK180" s="688">
        <f t="shared" si="66"/>
        <v>9</v>
      </c>
      <c r="BL180" s="688">
        <f t="shared" si="66"/>
        <v>9</v>
      </c>
      <c r="BM180" s="688">
        <f t="shared" si="66"/>
        <v>9</v>
      </c>
      <c r="BN180" s="688">
        <f t="shared" si="66"/>
        <v>9</v>
      </c>
      <c r="BO180" s="688">
        <f t="shared" si="66"/>
        <v>9</v>
      </c>
      <c r="BP180" s="688">
        <f t="shared" si="66"/>
        <v>9</v>
      </c>
      <c r="BQ180" s="688">
        <f t="shared" si="66"/>
        <v>9</v>
      </c>
      <c r="BR180" s="688">
        <f t="shared" si="66"/>
        <v>9</v>
      </c>
      <c r="BS180" s="688">
        <f t="shared" si="66"/>
        <v>9</v>
      </c>
      <c r="BT180" s="688">
        <f t="shared" si="66"/>
        <v>9</v>
      </c>
      <c r="BU180" s="688">
        <f t="shared" si="66"/>
        <v>9</v>
      </c>
      <c r="BV180" s="688">
        <f t="shared" si="66"/>
        <v>9</v>
      </c>
      <c r="BW180" s="688">
        <f t="shared" si="66"/>
        <v>9</v>
      </c>
      <c r="BX180" s="688">
        <f t="shared" si="66"/>
        <v>9</v>
      </c>
      <c r="BY180" s="688">
        <f t="shared" si="66"/>
        <v>9</v>
      </c>
      <c r="BZ180" s="688">
        <f t="shared" si="66"/>
        <v>9</v>
      </c>
      <c r="CA180" s="688">
        <f t="shared" si="66"/>
        <v>9</v>
      </c>
      <c r="CB180" s="688">
        <f t="shared" si="66"/>
        <v>9</v>
      </c>
      <c r="CC180" s="688">
        <f t="shared" si="66"/>
        <v>9</v>
      </c>
      <c r="CD180" s="688">
        <f t="shared" si="66"/>
        <v>9</v>
      </c>
      <c r="CE180" s="688">
        <f t="shared" si="66"/>
        <v>9</v>
      </c>
      <c r="CF180" s="688">
        <f t="shared" si="66"/>
        <v>9</v>
      </c>
      <c r="CG180" s="688">
        <f t="shared" si="66"/>
        <v>9</v>
      </c>
      <c r="CH180" s="688">
        <f t="shared" si="66"/>
        <v>9</v>
      </c>
      <c r="CI180" s="688">
        <f t="shared" si="66"/>
        <v>9</v>
      </c>
      <c r="CJ180" s="688">
        <f t="shared" si="66"/>
        <v>9</v>
      </c>
      <c r="CK180" s="688">
        <f t="shared" si="66"/>
        <v>9</v>
      </c>
      <c r="CL180" s="688">
        <f t="shared" si="66"/>
        <v>9</v>
      </c>
      <c r="CM180" s="688">
        <f t="shared" si="66"/>
        <v>9</v>
      </c>
      <c r="CN180" s="688">
        <f t="shared" si="66"/>
        <v>9</v>
      </c>
      <c r="CO180" s="688">
        <f t="shared" si="66"/>
        <v>9</v>
      </c>
      <c r="CP180" s="688">
        <f t="shared" si="66"/>
        <v>9</v>
      </c>
      <c r="CQ180" s="688">
        <f t="shared" ref="CQ180:CY180" si="67">CP180</f>
        <v>9</v>
      </c>
      <c r="CR180" s="688">
        <f t="shared" si="67"/>
        <v>9</v>
      </c>
      <c r="CS180" s="688">
        <f t="shared" si="67"/>
        <v>9</v>
      </c>
      <c r="CT180" s="688">
        <f t="shared" si="67"/>
        <v>9</v>
      </c>
      <c r="CU180" s="688">
        <f t="shared" si="67"/>
        <v>9</v>
      </c>
      <c r="CV180" s="688">
        <f t="shared" si="67"/>
        <v>9</v>
      </c>
      <c r="CW180" s="688">
        <f t="shared" si="67"/>
        <v>9</v>
      </c>
      <c r="CX180" s="688">
        <f t="shared" si="67"/>
        <v>9</v>
      </c>
      <c r="CY180" s="688">
        <f t="shared" si="67"/>
        <v>9</v>
      </c>
      <c r="CZ180" s="953">
        <v>0</v>
      </c>
      <c r="DA180" s="954">
        <v>0</v>
      </c>
      <c r="DB180" s="954">
        <v>0</v>
      </c>
      <c r="DC180" s="954">
        <v>0</v>
      </c>
      <c r="DD180" s="954">
        <v>0</v>
      </c>
      <c r="DE180" s="954">
        <v>0</v>
      </c>
      <c r="DF180" s="954">
        <v>0</v>
      </c>
      <c r="DG180" s="954">
        <v>0</v>
      </c>
      <c r="DH180" s="954">
        <v>0</v>
      </c>
      <c r="DI180" s="954">
        <v>0</v>
      </c>
      <c r="DJ180" s="954">
        <v>0</v>
      </c>
      <c r="DK180" s="954">
        <v>0</v>
      </c>
      <c r="DL180" s="954">
        <v>0</v>
      </c>
      <c r="DM180" s="954">
        <v>0</v>
      </c>
      <c r="DN180" s="954">
        <v>0</v>
      </c>
      <c r="DO180" s="954">
        <v>0</v>
      </c>
      <c r="DP180" s="954">
        <v>0</v>
      </c>
      <c r="DQ180" s="954">
        <v>0</v>
      </c>
      <c r="DR180" s="954">
        <v>0</v>
      </c>
      <c r="DS180" s="954">
        <v>0</v>
      </c>
      <c r="DT180" s="954">
        <v>0</v>
      </c>
      <c r="DU180" s="954">
        <v>0</v>
      </c>
      <c r="DV180" s="954">
        <v>0</v>
      </c>
      <c r="DW180" s="955">
        <v>0</v>
      </c>
      <c r="DX180" s="934"/>
    </row>
    <row r="181" spans="2:128" x14ac:dyDescent="0.2">
      <c r="B181" s="956"/>
      <c r="C181" s="735"/>
      <c r="D181" s="957"/>
      <c r="E181" s="958"/>
      <c r="F181" s="959"/>
      <c r="G181" s="957"/>
      <c r="H181" s="959"/>
      <c r="I181" s="959"/>
      <c r="J181" s="959"/>
      <c r="K181" s="959"/>
      <c r="L181" s="959"/>
      <c r="M181" s="959"/>
      <c r="N181" s="959"/>
      <c r="O181" s="959"/>
      <c r="P181" s="959"/>
      <c r="Q181" s="959"/>
      <c r="R181" s="738"/>
      <c r="S181" s="959"/>
      <c r="T181" s="959"/>
      <c r="U181" s="699" t="s">
        <v>492</v>
      </c>
      <c r="V181" s="697" t="s">
        <v>123</v>
      </c>
      <c r="W181" s="698" t="s">
        <v>493</v>
      </c>
      <c r="X181" s="689">
        <f>[2]Costs!F62</f>
        <v>26000</v>
      </c>
      <c r="Y181" s="689">
        <f>[2]Costs!G62</f>
        <v>26000</v>
      </c>
      <c r="Z181" s="689">
        <f>[2]Costs!H62</f>
        <v>26000</v>
      </c>
      <c r="AA181" s="689">
        <f>[2]Costs!I62</f>
        <v>26000</v>
      </c>
      <c r="AB181" s="689">
        <f>[2]Costs!J62</f>
        <v>26000</v>
      </c>
      <c r="AC181" s="689">
        <v>0</v>
      </c>
      <c r="AD181" s="689">
        <v>0</v>
      </c>
      <c r="AE181" s="689">
        <v>0</v>
      </c>
      <c r="AF181" s="689">
        <v>0</v>
      </c>
      <c r="AG181" s="689">
        <v>0</v>
      </c>
      <c r="AH181" s="689">
        <v>0</v>
      </c>
      <c r="AI181" s="689">
        <v>0</v>
      </c>
      <c r="AJ181" s="689">
        <v>0</v>
      </c>
      <c r="AK181" s="689">
        <v>0</v>
      </c>
      <c r="AL181" s="689">
        <v>0</v>
      </c>
      <c r="AM181" s="689">
        <v>0</v>
      </c>
      <c r="AN181" s="689">
        <v>0</v>
      </c>
      <c r="AO181" s="689">
        <v>0</v>
      </c>
      <c r="AP181" s="689">
        <v>0</v>
      </c>
      <c r="AQ181" s="689">
        <v>0</v>
      </c>
      <c r="AR181" s="689">
        <v>0</v>
      </c>
      <c r="AS181" s="689">
        <v>0</v>
      </c>
      <c r="AT181" s="689">
        <v>0</v>
      </c>
      <c r="AU181" s="689">
        <v>0</v>
      </c>
      <c r="AV181" s="689">
        <v>0</v>
      </c>
      <c r="AW181" s="689">
        <v>0</v>
      </c>
      <c r="AX181" s="689">
        <v>0</v>
      </c>
      <c r="AY181" s="689">
        <v>0</v>
      </c>
      <c r="AZ181" s="689">
        <v>0</v>
      </c>
      <c r="BA181" s="689">
        <v>0</v>
      </c>
      <c r="BB181" s="689">
        <v>0</v>
      </c>
      <c r="BC181" s="689">
        <v>0</v>
      </c>
      <c r="BD181" s="689">
        <v>0</v>
      </c>
      <c r="BE181" s="689">
        <v>0</v>
      </c>
      <c r="BF181" s="689">
        <v>0</v>
      </c>
      <c r="BG181" s="689">
        <v>0</v>
      </c>
      <c r="BH181" s="689">
        <v>0</v>
      </c>
      <c r="BI181" s="689">
        <v>0</v>
      </c>
      <c r="BJ181" s="689">
        <v>0</v>
      </c>
      <c r="BK181" s="689">
        <v>0</v>
      </c>
      <c r="BL181" s="689">
        <v>0</v>
      </c>
      <c r="BM181" s="689">
        <v>0</v>
      </c>
      <c r="BN181" s="689">
        <v>0</v>
      </c>
      <c r="BO181" s="689">
        <v>0</v>
      </c>
      <c r="BP181" s="689">
        <v>0</v>
      </c>
      <c r="BQ181" s="689">
        <v>0</v>
      </c>
      <c r="BR181" s="689">
        <v>0</v>
      </c>
      <c r="BS181" s="689">
        <v>0</v>
      </c>
      <c r="BT181" s="689">
        <v>0</v>
      </c>
      <c r="BU181" s="689">
        <v>0</v>
      </c>
      <c r="BV181" s="689">
        <v>0</v>
      </c>
      <c r="BW181" s="689">
        <v>0</v>
      </c>
      <c r="BX181" s="689">
        <v>0</v>
      </c>
      <c r="BY181" s="689">
        <v>0</v>
      </c>
      <c r="BZ181" s="689">
        <v>0</v>
      </c>
      <c r="CA181" s="689">
        <v>0</v>
      </c>
      <c r="CB181" s="689">
        <v>0</v>
      </c>
      <c r="CC181" s="689">
        <v>0</v>
      </c>
      <c r="CD181" s="689">
        <v>0</v>
      </c>
      <c r="CE181" s="689">
        <v>0</v>
      </c>
      <c r="CF181" s="689">
        <v>0</v>
      </c>
      <c r="CG181" s="689">
        <v>0</v>
      </c>
      <c r="CH181" s="689">
        <v>0</v>
      </c>
      <c r="CI181" s="689">
        <v>0</v>
      </c>
      <c r="CJ181" s="689">
        <v>0</v>
      </c>
      <c r="CK181" s="689">
        <v>0</v>
      </c>
      <c r="CL181" s="689">
        <v>0</v>
      </c>
      <c r="CM181" s="689">
        <v>0</v>
      </c>
      <c r="CN181" s="689">
        <v>0</v>
      </c>
      <c r="CO181" s="689">
        <v>0</v>
      </c>
      <c r="CP181" s="689">
        <v>0</v>
      </c>
      <c r="CQ181" s="689">
        <v>0</v>
      </c>
      <c r="CR181" s="689">
        <v>0</v>
      </c>
      <c r="CS181" s="689">
        <v>0</v>
      </c>
      <c r="CT181" s="689">
        <v>0</v>
      </c>
      <c r="CU181" s="689">
        <v>0</v>
      </c>
      <c r="CV181" s="689">
        <v>0</v>
      </c>
      <c r="CW181" s="689">
        <v>0</v>
      </c>
      <c r="CX181" s="689">
        <v>0</v>
      </c>
      <c r="CY181" s="689">
        <v>0</v>
      </c>
      <c r="CZ181" s="953">
        <v>0</v>
      </c>
      <c r="DA181" s="954">
        <v>0</v>
      </c>
      <c r="DB181" s="954">
        <v>0</v>
      </c>
      <c r="DC181" s="954">
        <v>0</v>
      </c>
      <c r="DD181" s="954">
        <v>0</v>
      </c>
      <c r="DE181" s="954">
        <v>0</v>
      </c>
      <c r="DF181" s="954">
        <v>0</v>
      </c>
      <c r="DG181" s="954">
        <v>0</v>
      </c>
      <c r="DH181" s="954">
        <v>0</v>
      </c>
      <c r="DI181" s="954">
        <v>0</v>
      </c>
      <c r="DJ181" s="954">
        <v>0</v>
      </c>
      <c r="DK181" s="954">
        <v>0</v>
      </c>
      <c r="DL181" s="954">
        <v>0</v>
      </c>
      <c r="DM181" s="954">
        <v>0</v>
      </c>
      <c r="DN181" s="954">
        <v>0</v>
      </c>
      <c r="DO181" s="954">
        <v>0</v>
      </c>
      <c r="DP181" s="954">
        <v>0</v>
      </c>
      <c r="DQ181" s="954">
        <v>0</v>
      </c>
      <c r="DR181" s="954">
        <v>0</v>
      </c>
      <c r="DS181" s="954">
        <v>0</v>
      </c>
      <c r="DT181" s="954">
        <v>0</v>
      </c>
      <c r="DU181" s="954">
        <v>0</v>
      </c>
      <c r="DV181" s="954">
        <v>0</v>
      </c>
      <c r="DW181" s="955">
        <v>0</v>
      </c>
      <c r="DX181" s="934"/>
    </row>
    <row r="182" spans="2:128" x14ac:dyDescent="0.2">
      <c r="B182" s="960"/>
      <c r="C182" s="743"/>
      <c r="D182" s="961"/>
      <c r="E182" s="962"/>
      <c r="F182" s="961"/>
      <c r="G182" s="961"/>
      <c r="H182" s="961"/>
      <c r="I182" s="961"/>
      <c r="J182" s="961"/>
      <c r="K182" s="961"/>
      <c r="L182" s="961"/>
      <c r="M182" s="961"/>
      <c r="N182" s="961"/>
      <c r="O182" s="961"/>
      <c r="P182" s="961"/>
      <c r="Q182" s="961"/>
      <c r="R182" s="745"/>
      <c r="S182" s="961"/>
      <c r="T182" s="961"/>
      <c r="U182" s="699" t="s">
        <v>494</v>
      </c>
      <c r="V182" s="697" t="s">
        <v>123</v>
      </c>
      <c r="W182" s="698" t="s">
        <v>493</v>
      </c>
      <c r="X182" s="700">
        <v>0</v>
      </c>
      <c r="Y182" s="700">
        <v>0</v>
      </c>
      <c r="Z182" s="700">
        <v>0</v>
      </c>
      <c r="AA182" s="700">
        <v>0</v>
      </c>
      <c r="AB182" s="700">
        <v>0</v>
      </c>
      <c r="AC182" s="700">
        <v>0</v>
      </c>
      <c r="AD182" s="700">
        <v>0</v>
      </c>
      <c r="AE182" s="700">
        <v>0</v>
      </c>
      <c r="AF182" s="700">
        <v>0</v>
      </c>
      <c r="AG182" s="700">
        <v>0</v>
      </c>
      <c r="AH182" s="700">
        <v>0</v>
      </c>
      <c r="AI182" s="700">
        <v>0</v>
      </c>
      <c r="AJ182" s="700">
        <v>0</v>
      </c>
      <c r="AK182" s="700">
        <v>0</v>
      </c>
      <c r="AL182" s="700">
        <v>0</v>
      </c>
      <c r="AM182" s="700">
        <v>0</v>
      </c>
      <c r="AN182" s="700">
        <v>0</v>
      </c>
      <c r="AO182" s="700">
        <v>0</v>
      </c>
      <c r="AP182" s="700">
        <v>0</v>
      </c>
      <c r="AQ182" s="700">
        <v>0</v>
      </c>
      <c r="AR182" s="700">
        <v>0</v>
      </c>
      <c r="AS182" s="700">
        <v>0</v>
      </c>
      <c r="AT182" s="700">
        <v>0</v>
      </c>
      <c r="AU182" s="700">
        <v>0</v>
      </c>
      <c r="AV182" s="700">
        <v>0</v>
      </c>
      <c r="AW182" s="700">
        <v>0</v>
      </c>
      <c r="AX182" s="700">
        <v>0</v>
      </c>
      <c r="AY182" s="700">
        <v>0</v>
      </c>
      <c r="AZ182" s="700">
        <v>0</v>
      </c>
      <c r="BA182" s="700">
        <v>0</v>
      </c>
      <c r="BB182" s="700">
        <v>0</v>
      </c>
      <c r="BC182" s="700">
        <v>0</v>
      </c>
      <c r="BD182" s="700">
        <v>0</v>
      </c>
      <c r="BE182" s="700">
        <v>0</v>
      </c>
      <c r="BF182" s="700">
        <v>0</v>
      </c>
      <c r="BG182" s="700">
        <v>0</v>
      </c>
      <c r="BH182" s="700">
        <v>0</v>
      </c>
      <c r="BI182" s="700">
        <v>0</v>
      </c>
      <c r="BJ182" s="700">
        <v>0</v>
      </c>
      <c r="BK182" s="700">
        <v>0</v>
      </c>
      <c r="BL182" s="700">
        <v>0</v>
      </c>
      <c r="BM182" s="700">
        <v>0</v>
      </c>
      <c r="BN182" s="700">
        <v>0</v>
      </c>
      <c r="BO182" s="700">
        <v>0</v>
      </c>
      <c r="BP182" s="700">
        <v>0</v>
      </c>
      <c r="BQ182" s="700">
        <v>0</v>
      </c>
      <c r="BR182" s="700">
        <v>0</v>
      </c>
      <c r="BS182" s="700">
        <v>0</v>
      </c>
      <c r="BT182" s="700">
        <v>0</v>
      </c>
      <c r="BU182" s="700">
        <v>0</v>
      </c>
      <c r="BV182" s="700">
        <v>0</v>
      </c>
      <c r="BW182" s="700">
        <v>0</v>
      </c>
      <c r="BX182" s="700">
        <v>0</v>
      </c>
      <c r="BY182" s="700">
        <v>0</v>
      </c>
      <c r="BZ182" s="700">
        <v>0</v>
      </c>
      <c r="CA182" s="700">
        <v>0</v>
      </c>
      <c r="CB182" s="700">
        <v>0</v>
      </c>
      <c r="CC182" s="700">
        <v>0</v>
      </c>
      <c r="CD182" s="700">
        <v>0</v>
      </c>
      <c r="CE182" s="700">
        <v>0</v>
      </c>
      <c r="CF182" s="700">
        <v>0</v>
      </c>
      <c r="CG182" s="700">
        <v>0</v>
      </c>
      <c r="CH182" s="700">
        <v>0</v>
      </c>
      <c r="CI182" s="700">
        <v>0</v>
      </c>
      <c r="CJ182" s="700">
        <v>0</v>
      </c>
      <c r="CK182" s="700">
        <v>0</v>
      </c>
      <c r="CL182" s="700">
        <v>0</v>
      </c>
      <c r="CM182" s="700">
        <v>0</v>
      </c>
      <c r="CN182" s="700">
        <v>0</v>
      </c>
      <c r="CO182" s="700">
        <v>0</v>
      </c>
      <c r="CP182" s="700">
        <v>0</v>
      </c>
      <c r="CQ182" s="700">
        <v>0</v>
      </c>
      <c r="CR182" s="700">
        <v>0</v>
      </c>
      <c r="CS182" s="700">
        <v>0</v>
      </c>
      <c r="CT182" s="700">
        <v>0</v>
      </c>
      <c r="CU182" s="700">
        <v>0</v>
      </c>
      <c r="CV182" s="700">
        <v>0</v>
      </c>
      <c r="CW182" s="700">
        <v>0</v>
      </c>
      <c r="CX182" s="700">
        <v>0</v>
      </c>
      <c r="CY182" s="700">
        <v>0</v>
      </c>
      <c r="CZ182" s="953">
        <v>0</v>
      </c>
      <c r="DA182" s="954">
        <v>0</v>
      </c>
      <c r="DB182" s="954">
        <v>0</v>
      </c>
      <c r="DC182" s="954">
        <v>0</v>
      </c>
      <c r="DD182" s="954">
        <v>0</v>
      </c>
      <c r="DE182" s="954">
        <v>0</v>
      </c>
      <c r="DF182" s="954">
        <v>0</v>
      </c>
      <c r="DG182" s="954">
        <v>0</v>
      </c>
      <c r="DH182" s="954">
        <v>0</v>
      </c>
      <c r="DI182" s="954">
        <v>0</v>
      </c>
      <c r="DJ182" s="954">
        <v>0</v>
      </c>
      <c r="DK182" s="954">
        <v>0</v>
      </c>
      <c r="DL182" s="954">
        <v>0</v>
      </c>
      <c r="DM182" s="954">
        <v>0</v>
      </c>
      <c r="DN182" s="954">
        <v>0</v>
      </c>
      <c r="DO182" s="954">
        <v>0</v>
      </c>
      <c r="DP182" s="954">
        <v>0</v>
      </c>
      <c r="DQ182" s="954">
        <v>0</v>
      </c>
      <c r="DR182" s="954">
        <v>0</v>
      </c>
      <c r="DS182" s="954">
        <v>0</v>
      </c>
      <c r="DT182" s="954">
        <v>0</v>
      </c>
      <c r="DU182" s="954">
        <v>0</v>
      </c>
      <c r="DV182" s="954">
        <v>0</v>
      </c>
      <c r="DW182" s="955">
        <v>0</v>
      </c>
      <c r="DX182" s="934"/>
    </row>
    <row r="183" spans="2:128" x14ac:dyDescent="0.2">
      <c r="B183" s="960"/>
      <c r="C183" s="743"/>
      <c r="D183" s="961"/>
      <c r="E183" s="962"/>
      <c r="F183" s="961"/>
      <c r="G183" s="961"/>
      <c r="H183" s="961"/>
      <c r="I183" s="961"/>
      <c r="J183" s="961"/>
      <c r="K183" s="961"/>
      <c r="L183" s="961"/>
      <c r="M183" s="961"/>
      <c r="N183" s="961"/>
      <c r="O183" s="961"/>
      <c r="P183" s="961"/>
      <c r="Q183" s="961"/>
      <c r="R183" s="745"/>
      <c r="S183" s="961"/>
      <c r="T183" s="961"/>
      <c r="U183" s="699" t="s">
        <v>721</v>
      </c>
      <c r="V183" s="697" t="s">
        <v>123</v>
      </c>
      <c r="W183" s="698" t="s">
        <v>493</v>
      </c>
      <c r="X183" s="689">
        <f>'[2]Financing cost'!B26</f>
        <v>935.99999999999989</v>
      </c>
      <c r="Y183" s="689">
        <f>'[2]Financing cost'!C26</f>
        <v>1871.9999999999998</v>
      </c>
      <c r="Z183" s="689">
        <f>'[2]Financing cost'!D26</f>
        <v>2807.9999999999995</v>
      </c>
      <c r="AA183" s="689">
        <f>'[2]Financing cost'!E26</f>
        <v>3743.9999999999995</v>
      </c>
      <c r="AB183" s="689">
        <f>'[2]Financing cost'!F26</f>
        <v>4679.9999999999991</v>
      </c>
      <c r="AC183" s="689">
        <f>AB183</f>
        <v>4679.9999999999991</v>
      </c>
      <c r="AD183" s="689">
        <f>AC183</f>
        <v>4679.9999999999991</v>
      </c>
      <c r="AE183" s="689">
        <f t="shared" ref="AE183:CP183" si="68">AD183</f>
        <v>4679.9999999999991</v>
      </c>
      <c r="AF183" s="689">
        <f t="shared" si="68"/>
        <v>4679.9999999999991</v>
      </c>
      <c r="AG183" s="689">
        <f t="shared" si="68"/>
        <v>4679.9999999999991</v>
      </c>
      <c r="AH183" s="689">
        <f t="shared" si="68"/>
        <v>4679.9999999999991</v>
      </c>
      <c r="AI183" s="689">
        <f t="shared" si="68"/>
        <v>4679.9999999999991</v>
      </c>
      <c r="AJ183" s="689">
        <f t="shared" si="68"/>
        <v>4679.9999999999991</v>
      </c>
      <c r="AK183" s="689">
        <f t="shared" si="68"/>
        <v>4679.9999999999991</v>
      </c>
      <c r="AL183" s="689">
        <f t="shared" si="68"/>
        <v>4679.9999999999991</v>
      </c>
      <c r="AM183" s="689">
        <f t="shared" si="68"/>
        <v>4679.9999999999991</v>
      </c>
      <c r="AN183" s="689">
        <f t="shared" si="68"/>
        <v>4679.9999999999991</v>
      </c>
      <c r="AO183" s="689">
        <f t="shared" si="68"/>
        <v>4679.9999999999991</v>
      </c>
      <c r="AP183" s="689">
        <f t="shared" si="68"/>
        <v>4679.9999999999991</v>
      </c>
      <c r="AQ183" s="689">
        <f t="shared" si="68"/>
        <v>4679.9999999999991</v>
      </c>
      <c r="AR183" s="689">
        <f t="shared" si="68"/>
        <v>4679.9999999999991</v>
      </c>
      <c r="AS183" s="689">
        <f t="shared" si="68"/>
        <v>4679.9999999999991</v>
      </c>
      <c r="AT183" s="689">
        <f t="shared" si="68"/>
        <v>4679.9999999999991</v>
      </c>
      <c r="AU183" s="689">
        <f t="shared" si="68"/>
        <v>4679.9999999999991</v>
      </c>
      <c r="AV183" s="689">
        <f t="shared" si="68"/>
        <v>4679.9999999999991</v>
      </c>
      <c r="AW183" s="689">
        <f t="shared" si="68"/>
        <v>4679.9999999999991</v>
      </c>
      <c r="AX183" s="689">
        <f t="shared" si="68"/>
        <v>4679.9999999999991</v>
      </c>
      <c r="AY183" s="689">
        <f t="shared" si="68"/>
        <v>4679.9999999999991</v>
      </c>
      <c r="AZ183" s="689">
        <f t="shared" si="68"/>
        <v>4679.9999999999991</v>
      </c>
      <c r="BA183" s="689">
        <f t="shared" si="68"/>
        <v>4679.9999999999991</v>
      </c>
      <c r="BB183" s="689">
        <f t="shared" si="68"/>
        <v>4679.9999999999991</v>
      </c>
      <c r="BC183" s="689">
        <f t="shared" si="68"/>
        <v>4679.9999999999991</v>
      </c>
      <c r="BD183" s="689">
        <f t="shared" si="68"/>
        <v>4679.9999999999991</v>
      </c>
      <c r="BE183" s="689">
        <f t="shared" si="68"/>
        <v>4679.9999999999991</v>
      </c>
      <c r="BF183" s="689">
        <f t="shared" si="68"/>
        <v>4679.9999999999991</v>
      </c>
      <c r="BG183" s="689">
        <f t="shared" si="68"/>
        <v>4679.9999999999991</v>
      </c>
      <c r="BH183" s="689">
        <f t="shared" si="68"/>
        <v>4679.9999999999991</v>
      </c>
      <c r="BI183" s="689">
        <f t="shared" si="68"/>
        <v>4679.9999999999991</v>
      </c>
      <c r="BJ183" s="689">
        <f t="shared" si="68"/>
        <v>4679.9999999999991</v>
      </c>
      <c r="BK183" s="689">
        <f t="shared" si="68"/>
        <v>4679.9999999999991</v>
      </c>
      <c r="BL183" s="689">
        <f t="shared" si="68"/>
        <v>4679.9999999999991</v>
      </c>
      <c r="BM183" s="689">
        <f t="shared" si="68"/>
        <v>4679.9999999999991</v>
      </c>
      <c r="BN183" s="689">
        <f t="shared" si="68"/>
        <v>4679.9999999999991</v>
      </c>
      <c r="BO183" s="689">
        <f t="shared" si="68"/>
        <v>4679.9999999999991</v>
      </c>
      <c r="BP183" s="689">
        <f t="shared" si="68"/>
        <v>4679.9999999999991</v>
      </c>
      <c r="BQ183" s="689">
        <f t="shared" si="68"/>
        <v>4679.9999999999991</v>
      </c>
      <c r="BR183" s="689">
        <f t="shared" si="68"/>
        <v>4679.9999999999991</v>
      </c>
      <c r="BS183" s="689">
        <f t="shared" si="68"/>
        <v>4679.9999999999991</v>
      </c>
      <c r="BT183" s="689">
        <f t="shared" si="68"/>
        <v>4679.9999999999991</v>
      </c>
      <c r="BU183" s="689">
        <f t="shared" si="68"/>
        <v>4679.9999999999991</v>
      </c>
      <c r="BV183" s="689">
        <f t="shared" si="68"/>
        <v>4679.9999999999991</v>
      </c>
      <c r="BW183" s="689">
        <f t="shared" si="68"/>
        <v>4679.9999999999991</v>
      </c>
      <c r="BX183" s="689">
        <f t="shared" si="68"/>
        <v>4679.9999999999991</v>
      </c>
      <c r="BY183" s="689">
        <f t="shared" si="68"/>
        <v>4679.9999999999991</v>
      </c>
      <c r="BZ183" s="689">
        <f t="shared" si="68"/>
        <v>4679.9999999999991</v>
      </c>
      <c r="CA183" s="689">
        <f t="shared" si="68"/>
        <v>4679.9999999999991</v>
      </c>
      <c r="CB183" s="689">
        <f t="shared" si="68"/>
        <v>4679.9999999999991</v>
      </c>
      <c r="CC183" s="689">
        <f t="shared" si="68"/>
        <v>4679.9999999999991</v>
      </c>
      <c r="CD183" s="689">
        <f t="shared" si="68"/>
        <v>4679.9999999999991</v>
      </c>
      <c r="CE183" s="689">
        <f t="shared" si="68"/>
        <v>4679.9999999999991</v>
      </c>
      <c r="CF183" s="689">
        <f t="shared" si="68"/>
        <v>4679.9999999999991</v>
      </c>
      <c r="CG183" s="689">
        <f t="shared" si="68"/>
        <v>4679.9999999999991</v>
      </c>
      <c r="CH183" s="689">
        <f t="shared" si="68"/>
        <v>4679.9999999999991</v>
      </c>
      <c r="CI183" s="689">
        <f t="shared" si="68"/>
        <v>4679.9999999999991</v>
      </c>
      <c r="CJ183" s="689">
        <f t="shared" si="68"/>
        <v>4679.9999999999991</v>
      </c>
      <c r="CK183" s="689">
        <f t="shared" si="68"/>
        <v>4679.9999999999991</v>
      </c>
      <c r="CL183" s="689">
        <f t="shared" si="68"/>
        <v>4679.9999999999991</v>
      </c>
      <c r="CM183" s="689">
        <f t="shared" si="68"/>
        <v>4679.9999999999991</v>
      </c>
      <c r="CN183" s="689">
        <f t="shared" si="68"/>
        <v>4679.9999999999991</v>
      </c>
      <c r="CO183" s="689">
        <f t="shared" si="68"/>
        <v>4679.9999999999991</v>
      </c>
      <c r="CP183" s="689">
        <f t="shared" si="68"/>
        <v>4679.9999999999991</v>
      </c>
      <c r="CQ183" s="689">
        <f t="shared" ref="CQ183:CY183" si="69">CP183</f>
        <v>4679.9999999999991</v>
      </c>
      <c r="CR183" s="689">
        <f t="shared" si="69"/>
        <v>4679.9999999999991</v>
      </c>
      <c r="CS183" s="689">
        <f t="shared" si="69"/>
        <v>4679.9999999999991</v>
      </c>
      <c r="CT183" s="689">
        <f t="shared" si="69"/>
        <v>4679.9999999999991</v>
      </c>
      <c r="CU183" s="689">
        <f t="shared" si="69"/>
        <v>4679.9999999999991</v>
      </c>
      <c r="CV183" s="689">
        <f t="shared" si="69"/>
        <v>4679.9999999999991</v>
      </c>
      <c r="CW183" s="689">
        <f t="shared" si="69"/>
        <v>4679.9999999999991</v>
      </c>
      <c r="CX183" s="689">
        <f t="shared" si="69"/>
        <v>4679.9999999999991</v>
      </c>
      <c r="CY183" s="689">
        <f t="shared" si="69"/>
        <v>4679.9999999999991</v>
      </c>
      <c r="CZ183" s="953"/>
      <c r="DA183" s="954"/>
      <c r="DB183" s="954"/>
      <c r="DC183" s="954"/>
      <c r="DD183" s="954"/>
      <c r="DE183" s="954"/>
      <c r="DF183" s="954"/>
      <c r="DG183" s="954"/>
      <c r="DH183" s="954"/>
      <c r="DI183" s="954"/>
      <c r="DJ183" s="954"/>
      <c r="DK183" s="954"/>
      <c r="DL183" s="954"/>
      <c r="DM183" s="954"/>
      <c r="DN183" s="954"/>
      <c r="DO183" s="954"/>
      <c r="DP183" s="954"/>
      <c r="DQ183" s="954"/>
      <c r="DR183" s="954"/>
      <c r="DS183" s="954"/>
      <c r="DT183" s="954"/>
      <c r="DU183" s="954"/>
      <c r="DV183" s="954"/>
      <c r="DW183" s="955"/>
      <c r="DX183" s="934"/>
    </row>
    <row r="184" spans="2:128" x14ac:dyDescent="0.2">
      <c r="B184" s="960"/>
      <c r="C184" s="963"/>
      <c r="D184" s="885"/>
      <c r="E184" s="920"/>
      <c r="F184" s="885"/>
      <c r="G184" s="885"/>
      <c r="H184" s="885"/>
      <c r="I184" s="885"/>
      <c r="J184" s="885"/>
      <c r="K184" s="885"/>
      <c r="L184" s="885"/>
      <c r="M184" s="885"/>
      <c r="N184" s="885"/>
      <c r="O184" s="885"/>
      <c r="P184" s="885"/>
      <c r="Q184" s="885"/>
      <c r="R184" s="964"/>
      <c r="S184" s="885"/>
      <c r="T184" s="885"/>
      <c r="U184" s="699" t="s">
        <v>495</v>
      </c>
      <c r="V184" s="697" t="s">
        <v>123</v>
      </c>
      <c r="W184" s="701" t="s">
        <v>493</v>
      </c>
      <c r="X184" s="689">
        <v>0</v>
      </c>
      <c r="Y184" s="689">
        <v>0</v>
      </c>
      <c r="Z184" s="689">
        <v>0</v>
      </c>
      <c r="AA184" s="689">
        <v>0</v>
      </c>
      <c r="AB184" s="689">
        <v>0</v>
      </c>
      <c r="AC184" s="689">
        <v>0</v>
      </c>
      <c r="AD184" s="689">
        <v>0</v>
      </c>
      <c r="AE184" s="689">
        <v>0</v>
      </c>
      <c r="AF184" s="689">
        <v>0</v>
      </c>
      <c r="AG184" s="689">
        <v>0</v>
      </c>
      <c r="AH184" s="689">
        <v>0</v>
      </c>
      <c r="AI184" s="689">
        <v>0</v>
      </c>
      <c r="AJ184" s="689">
        <v>0</v>
      </c>
      <c r="AK184" s="689">
        <v>0</v>
      </c>
      <c r="AL184" s="689">
        <v>0</v>
      </c>
      <c r="AM184" s="689">
        <v>0</v>
      </c>
      <c r="AN184" s="689">
        <v>0</v>
      </c>
      <c r="AO184" s="689">
        <v>0</v>
      </c>
      <c r="AP184" s="689">
        <v>0</v>
      </c>
      <c r="AQ184" s="689">
        <v>0</v>
      </c>
      <c r="AR184" s="689">
        <v>0</v>
      </c>
      <c r="AS184" s="689">
        <v>0</v>
      </c>
      <c r="AT184" s="689">
        <v>0</v>
      </c>
      <c r="AU184" s="689">
        <v>0</v>
      </c>
      <c r="AV184" s="689">
        <v>0</v>
      </c>
      <c r="AW184" s="689">
        <v>0</v>
      </c>
      <c r="AX184" s="689">
        <v>0</v>
      </c>
      <c r="AY184" s="689">
        <v>0</v>
      </c>
      <c r="AZ184" s="689">
        <v>0</v>
      </c>
      <c r="BA184" s="689">
        <v>0</v>
      </c>
      <c r="BB184" s="689">
        <v>0</v>
      </c>
      <c r="BC184" s="689">
        <v>0</v>
      </c>
      <c r="BD184" s="689">
        <v>0</v>
      </c>
      <c r="BE184" s="689">
        <v>0</v>
      </c>
      <c r="BF184" s="689">
        <v>0</v>
      </c>
      <c r="BG184" s="689">
        <v>0</v>
      </c>
      <c r="BH184" s="689">
        <v>0</v>
      </c>
      <c r="BI184" s="689">
        <v>0</v>
      </c>
      <c r="BJ184" s="689">
        <v>0</v>
      </c>
      <c r="BK184" s="689">
        <v>0</v>
      </c>
      <c r="BL184" s="689">
        <v>0</v>
      </c>
      <c r="BM184" s="689">
        <v>0</v>
      </c>
      <c r="BN184" s="689">
        <v>0</v>
      </c>
      <c r="BO184" s="689">
        <v>0</v>
      </c>
      <c r="BP184" s="689">
        <v>0</v>
      </c>
      <c r="BQ184" s="689">
        <v>0</v>
      </c>
      <c r="BR184" s="689">
        <v>0</v>
      </c>
      <c r="BS184" s="689">
        <v>0</v>
      </c>
      <c r="BT184" s="689">
        <v>0</v>
      </c>
      <c r="BU184" s="689">
        <v>0</v>
      </c>
      <c r="BV184" s="689">
        <v>0</v>
      </c>
      <c r="BW184" s="689">
        <v>0</v>
      </c>
      <c r="BX184" s="689">
        <v>0</v>
      </c>
      <c r="BY184" s="689">
        <v>0</v>
      </c>
      <c r="BZ184" s="689">
        <v>0</v>
      </c>
      <c r="CA184" s="689">
        <v>0</v>
      </c>
      <c r="CB184" s="689">
        <v>0</v>
      </c>
      <c r="CC184" s="689">
        <v>0</v>
      </c>
      <c r="CD184" s="689">
        <v>0</v>
      </c>
      <c r="CE184" s="689">
        <v>0</v>
      </c>
      <c r="CF184" s="689">
        <v>0</v>
      </c>
      <c r="CG184" s="689">
        <v>0</v>
      </c>
      <c r="CH184" s="689">
        <v>0</v>
      </c>
      <c r="CI184" s="689">
        <v>0</v>
      </c>
      <c r="CJ184" s="689">
        <v>0</v>
      </c>
      <c r="CK184" s="689">
        <v>0</v>
      </c>
      <c r="CL184" s="689">
        <v>0</v>
      </c>
      <c r="CM184" s="689">
        <v>0</v>
      </c>
      <c r="CN184" s="689">
        <v>0</v>
      </c>
      <c r="CO184" s="689">
        <v>0</v>
      </c>
      <c r="CP184" s="689">
        <v>0</v>
      </c>
      <c r="CQ184" s="689">
        <v>0</v>
      </c>
      <c r="CR184" s="689">
        <v>0</v>
      </c>
      <c r="CS184" s="689">
        <v>0</v>
      </c>
      <c r="CT184" s="689">
        <v>0</v>
      </c>
      <c r="CU184" s="689">
        <v>0</v>
      </c>
      <c r="CV184" s="689">
        <v>0</v>
      </c>
      <c r="CW184" s="689">
        <v>0</v>
      </c>
      <c r="CX184" s="689">
        <v>0</v>
      </c>
      <c r="CY184" s="689">
        <v>0</v>
      </c>
      <c r="CZ184" s="953">
        <v>0</v>
      </c>
      <c r="DA184" s="954">
        <v>0</v>
      </c>
      <c r="DB184" s="954">
        <v>0</v>
      </c>
      <c r="DC184" s="954">
        <v>0</v>
      </c>
      <c r="DD184" s="954">
        <v>0</v>
      </c>
      <c r="DE184" s="954">
        <v>0</v>
      </c>
      <c r="DF184" s="954">
        <v>0</v>
      </c>
      <c r="DG184" s="954">
        <v>0</v>
      </c>
      <c r="DH184" s="954">
        <v>0</v>
      </c>
      <c r="DI184" s="954">
        <v>0</v>
      </c>
      <c r="DJ184" s="954">
        <v>0</v>
      </c>
      <c r="DK184" s="954">
        <v>0</v>
      </c>
      <c r="DL184" s="954">
        <v>0</v>
      </c>
      <c r="DM184" s="954">
        <v>0</v>
      </c>
      <c r="DN184" s="954">
        <v>0</v>
      </c>
      <c r="DO184" s="954">
        <v>0</v>
      </c>
      <c r="DP184" s="954">
        <v>0</v>
      </c>
      <c r="DQ184" s="954">
        <v>0</v>
      </c>
      <c r="DR184" s="954">
        <v>0</v>
      </c>
      <c r="DS184" s="954">
        <v>0</v>
      </c>
      <c r="DT184" s="954">
        <v>0</v>
      </c>
      <c r="DU184" s="954">
        <v>0</v>
      </c>
      <c r="DV184" s="954">
        <v>0</v>
      </c>
      <c r="DW184" s="955">
        <v>0</v>
      </c>
      <c r="DX184" s="934"/>
    </row>
    <row r="185" spans="2:128" x14ac:dyDescent="0.2">
      <c r="B185" s="965"/>
      <c r="C185" s="966"/>
      <c r="D185" s="885"/>
      <c r="E185" s="920"/>
      <c r="F185" s="885"/>
      <c r="G185" s="885"/>
      <c r="H185" s="885"/>
      <c r="I185" s="885"/>
      <c r="J185" s="885"/>
      <c r="K185" s="885"/>
      <c r="L185" s="885"/>
      <c r="M185" s="885"/>
      <c r="N185" s="885"/>
      <c r="O185" s="885"/>
      <c r="P185" s="885"/>
      <c r="Q185" s="885"/>
      <c r="R185" s="964"/>
      <c r="S185" s="885"/>
      <c r="T185" s="885"/>
      <c r="U185" s="699" t="s">
        <v>496</v>
      </c>
      <c r="V185" s="697" t="s">
        <v>123</v>
      </c>
      <c r="W185" s="701" t="s">
        <v>493</v>
      </c>
      <c r="X185" s="700">
        <v>0</v>
      </c>
      <c r="Y185" s="700">
        <v>0</v>
      </c>
      <c r="Z185" s="700">
        <v>0</v>
      </c>
      <c r="AA185" s="700">
        <v>0</v>
      </c>
      <c r="AB185" s="700">
        <v>0</v>
      </c>
      <c r="AC185" s="700">
        <v>0</v>
      </c>
      <c r="AD185" s="700">
        <v>0</v>
      </c>
      <c r="AE185" s="700">
        <v>0</v>
      </c>
      <c r="AF185" s="700">
        <v>0</v>
      </c>
      <c r="AG185" s="700">
        <v>0</v>
      </c>
      <c r="AH185" s="700">
        <v>0</v>
      </c>
      <c r="AI185" s="700">
        <v>0</v>
      </c>
      <c r="AJ185" s="700">
        <v>0</v>
      </c>
      <c r="AK185" s="700">
        <v>0</v>
      </c>
      <c r="AL185" s="700">
        <v>0</v>
      </c>
      <c r="AM185" s="700">
        <v>0</v>
      </c>
      <c r="AN185" s="700">
        <v>0</v>
      </c>
      <c r="AO185" s="700">
        <v>0</v>
      </c>
      <c r="AP185" s="700">
        <v>0</v>
      </c>
      <c r="AQ185" s="700">
        <v>0</v>
      </c>
      <c r="AR185" s="700">
        <v>0</v>
      </c>
      <c r="AS185" s="700">
        <v>0</v>
      </c>
      <c r="AT185" s="700">
        <v>0</v>
      </c>
      <c r="AU185" s="700">
        <v>0</v>
      </c>
      <c r="AV185" s="700">
        <v>0</v>
      </c>
      <c r="AW185" s="700">
        <v>0</v>
      </c>
      <c r="AX185" s="700">
        <v>0</v>
      </c>
      <c r="AY185" s="700">
        <v>0</v>
      </c>
      <c r="AZ185" s="700">
        <v>0</v>
      </c>
      <c r="BA185" s="700">
        <v>0</v>
      </c>
      <c r="BB185" s="700">
        <v>0</v>
      </c>
      <c r="BC185" s="700">
        <v>0</v>
      </c>
      <c r="BD185" s="700">
        <v>0</v>
      </c>
      <c r="BE185" s="700">
        <v>0</v>
      </c>
      <c r="BF185" s="700">
        <v>0</v>
      </c>
      <c r="BG185" s="700">
        <v>0</v>
      </c>
      <c r="BH185" s="700">
        <v>0</v>
      </c>
      <c r="BI185" s="700">
        <v>0</v>
      </c>
      <c r="BJ185" s="700">
        <v>0</v>
      </c>
      <c r="BK185" s="700">
        <v>0</v>
      </c>
      <c r="BL185" s="700">
        <v>0</v>
      </c>
      <c r="BM185" s="700">
        <v>0</v>
      </c>
      <c r="BN185" s="700">
        <v>0</v>
      </c>
      <c r="BO185" s="700">
        <v>0</v>
      </c>
      <c r="BP185" s="700">
        <v>0</v>
      </c>
      <c r="BQ185" s="700">
        <v>0</v>
      </c>
      <c r="BR185" s="700">
        <v>0</v>
      </c>
      <c r="BS185" s="700">
        <v>0</v>
      </c>
      <c r="BT185" s="700">
        <v>0</v>
      </c>
      <c r="BU185" s="700">
        <v>0</v>
      </c>
      <c r="BV185" s="700">
        <v>0</v>
      </c>
      <c r="BW185" s="700">
        <v>0</v>
      </c>
      <c r="BX185" s="700">
        <v>0</v>
      </c>
      <c r="BY185" s="700">
        <v>0</v>
      </c>
      <c r="BZ185" s="700">
        <v>0</v>
      </c>
      <c r="CA185" s="700">
        <v>0</v>
      </c>
      <c r="CB185" s="700">
        <v>0</v>
      </c>
      <c r="CC185" s="700">
        <v>0</v>
      </c>
      <c r="CD185" s="700">
        <v>0</v>
      </c>
      <c r="CE185" s="700">
        <v>0</v>
      </c>
      <c r="CF185" s="700">
        <v>0</v>
      </c>
      <c r="CG185" s="700">
        <v>0</v>
      </c>
      <c r="CH185" s="700">
        <v>0</v>
      </c>
      <c r="CI185" s="700">
        <v>0</v>
      </c>
      <c r="CJ185" s="700">
        <v>0</v>
      </c>
      <c r="CK185" s="700">
        <v>0</v>
      </c>
      <c r="CL185" s="700">
        <v>0</v>
      </c>
      <c r="CM185" s="700">
        <v>0</v>
      </c>
      <c r="CN185" s="700">
        <v>0</v>
      </c>
      <c r="CO185" s="700">
        <v>0</v>
      </c>
      <c r="CP185" s="700">
        <v>0</v>
      </c>
      <c r="CQ185" s="700">
        <v>0</v>
      </c>
      <c r="CR185" s="700">
        <v>0</v>
      </c>
      <c r="CS185" s="700">
        <v>0</v>
      </c>
      <c r="CT185" s="700">
        <v>0</v>
      </c>
      <c r="CU185" s="700">
        <v>0</v>
      </c>
      <c r="CV185" s="700">
        <v>0</v>
      </c>
      <c r="CW185" s="700">
        <v>0</v>
      </c>
      <c r="CX185" s="700">
        <v>0</v>
      </c>
      <c r="CY185" s="700">
        <v>0</v>
      </c>
      <c r="CZ185" s="953">
        <v>0</v>
      </c>
      <c r="DA185" s="954">
        <v>0</v>
      </c>
      <c r="DB185" s="954">
        <v>0</v>
      </c>
      <c r="DC185" s="954">
        <v>0</v>
      </c>
      <c r="DD185" s="954">
        <v>0</v>
      </c>
      <c r="DE185" s="954">
        <v>0</v>
      </c>
      <c r="DF185" s="954">
        <v>0</v>
      </c>
      <c r="DG185" s="954">
        <v>0</v>
      </c>
      <c r="DH185" s="954">
        <v>0</v>
      </c>
      <c r="DI185" s="954">
        <v>0</v>
      </c>
      <c r="DJ185" s="954">
        <v>0</v>
      </c>
      <c r="DK185" s="954">
        <v>0</v>
      </c>
      <c r="DL185" s="954">
        <v>0</v>
      </c>
      <c r="DM185" s="954">
        <v>0</v>
      </c>
      <c r="DN185" s="954">
        <v>0</v>
      </c>
      <c r="DO185" s="954">
        <v>0</v>
      </c>
      <c r="DP185" s="954">
        <v>0</v>
      </c>
      <c r="DQ185" s="954">
        <v>0</v>
      </c>
      <c r="DR185" s="954">
        <v>0</v>
      </c>
      <c r="DS185" s="954">
        <v>0</v>
      </c>
      <c r="DT185" s="954">
        <v>0</v>
      </c>
      <c r="DU185" s="954">
        <v>0</v>
      </c>
      <c r="DV185" s="954">
        <v>0</v>
      </c>
      <c r="DW185" s="955">
        <v>0</v>
      </c>
      <c r="DX185" s="934"/>
    </row>
    <row r="186" spans="2:128" x14ac:dyDescent="0.2">
      <c r="B186" s="965"/>
      <c r="C186" s="966"/>
      <c r="D186" s="885"/>
      <c r="E186" s="920"/>
      <c r="F186" s="885"/>
      <c r="G186" s="885"/>
      <c r="H186" s="885"/>
      <c r="I186" s="885"/>
      <c r="J186" s="885"/>
      <c r="K186" s="885"/>
      <c r="L186" s="885"/>
      <c r="M186" s="885"/>
      <c r="N186" s="885"/>
      <c r="O186" s="885"/>
      <c r="P186" s="885"/>
      <c r="Q186" s="885"/>
      <c r="R186" s="964"/>
      <c r="S186" s="885"/>
      <c r="T186" s="885"/>
      <c r="U186" s="702" t="s">
        <v>497</v>
      </c>
      <c r="V186" s="703" t="s">
        <v>123</v>
      </c>
      <c r="W186" s="701" t="s">
        <v>493</v>
      </c>
      <c r="X186" s="700">
        <f>[2]Costs!F64</f>
        <v>-30.737745</v>
      </c>
      <c r="Y186" s="700">
        <f>[2]Costs!G64</f>
        <v>-92.213234999999997</v>
      </c>
      <c r="Z186" s="700">
        <f>[2]Costs!H64</f>
        <v>-153.68872500000001</v>
      </c>
      <c r="AA186" s="700">
        <f>[2]Costs!I64</f>
        <v>-215.16421500000001</v>
      </c>
      <c r="AB186" s="700">
        <f>[2]Costs!J64</f>
        <v>-276.63970499999999</v>
      </c>
      <c r="AC186" s="700">
        <f>[2]Costs!K64</f>
        <v>-307.37744999999995</v>
      </c>
      <c r="AD186" s="700">
        <f>AC186</f>
        <v>-307.37744999999995</v>
      </c>
      <c r="AE186" s="700">
        <f t="shared" ref="AE186:CP186" si="70">AD186</f>
        <v>-307.37744999999995</v>
      </c>
      <c r="AF186" s="700">
        <f t="shared" si="70"/>
        <v>-307.37744999999995</v>
      </c>
      <c r="AG186" s="700">
        <f t="shared" si="70"/>
        <v>-307.37744999999995</v>
      </c>
      <c r="AH186" s="700">
        <f t="shared" si="70"/>
        <v>-307.37744999999995</v>
      </c>
      <c r="AI186" s="700">
        <f t="shared" si="70"/>
        <v>-307.37744999999995</v>
      </c>
      <c r="AJ186" s="700">
        <f t="shared" si="70"/>
        <v>-307.37744999999995</v>
      </c>
      <c r="AK186" s="700">
        <f t="shared" si="70"/>
        <v>-307.37744999999995</v>
      </c>
      <c r="AL186" s="700">
        <f t="shared" si="70"/>
        <v>-307.37744999999995</v>
      </c>
      <c r="AM186" s="700">
        <f t="shared" si="70"/>
        <v>-307.37744999999995</v>
      </c>
      <c r="AN186" s="700">
        <f t="shared" si="70"/>
        <v>-307.37744999999995</v>
      </c>
      <c r="AO186" s="700">
        <f t="shared" si="70"/>
        <v>-307.37744999999995</v>
      </c>
      <c r="AP186" s="700">
        <f t="shared" si="70"/>
        <v>-307.37744999999995</v>
      </c>
      <c r="AQ186" s="700">
        <f t="shared" si="70"/>
        <v>-307.37744999999995</v>
      </c>
      <c r="AR186" s="700">
        <f t="shared" si="70"/>
        <v>-307.37744999999995</v>
      </c>
      <c r="AS186" s="700">
        <f t="shared" si="70"/>
        <v>-307.37744999999995</v>
      </c>
      <c r="AT186" s="700">
        <f t="shared" si="70"/>
        <v>-307.37744999999995</v>
      </c>
      <c r="AU186" s="700">
        <f t="shared" si="70"/>
        <v>-307.37744999999995</v>
      </c>
      <c r="AV186" s="700">
        <f t="shared" si="70"/>
        <v>-307.37744999999995</v>
      </c>
      <c r="AW186" s="700">
        <f t="shared" si="70"/>
        <v>-307.37744999999995</v>
      </c>
      <c r="AX186" s="700">
        <f t="shared" si="70"/>
        <v>-307.37744999999995</v>
      </c>
      <c r="AY186" s="700">
        <f t="shared" si="70"/>
        <v>-307.37744999999995</v>
      </c>
      <c r="AZ186" s="700">
        <f t="shared" si="70"/>
        <v>-307.37744999999995</v>
      </c>
      <c r="BA186" s="700">
        <f t="shared" si="70"/>
        <v>-307.37744999999995</v>
      </c>
      <c r="BB186" s="700">
        <f t="shared" si="70"/>
        <v>-307.37744999999995</v>
      </c>
      <c r="BC186" s="700">
        <f t="shared" si="70"/>
        <v>-307.37744999999995</v>
      </c>
      <c r="BD186" s="700">
        <f t="shared" si="70"/>
        <v>-307.37744999999995</v>
      </c>
      <c r="BE186" s="700">
        <f t="shared" si="70"/>
        <v>-307.37744999999995</v>
      </c>
      <c r="BF186" s="700">
        <f t="shared" si="70"/>
        <v>-307.37744999999995</v>
      </c>
      <c r="BG186" s="700">
        <f t="shared" si="70"/>
        <v>-307.37744999999995</v>
      </c>
      <c r="BH186" s="700">
        <f t="shared" si="70"/>
        <v>-307.37744999999995</v>
      </c>
      <c r="BI186" s="700">
        <f t="shared" si="70"/>
        <v>-307.37744999999995</v>
      </c>
      <c r="BJ186" s="700">
        <f t="shared" si="70"/>
        <v>-307.37744999999995</v>
      </c>
      <c r="BK186" s="700">
        <f t="shared" si="70"/>
        <v>-307.37744999999995</v>
      </c>
      <c r="BL186" s="700">
        <f t="shared" si="70"/>
        <v>-307.37744999999995</v>
      </c>
      <c r="BM186" s="700">
        <f t="shared" si="70"/>
        <v>-307.37744999999995</v>
      </c>
      <c r="BN186" s="700">
        <f t="shared" si="70"/>
        <v>-307.37744999999995</v>
      </c>
      <c r="BO186" s="700">
        <f t="shared" si="70"/>
        <v>-307.37744999999995</v>
      </c>
      <c r="BP186" s="700">
        <f t="shared" si="70"/>
        <v>-307.37744999999995</v>
      </c>
      <c r="BQ186" s="700">
        <f t="shared" si="70"/>
        <v>-307.37744999999995</v>
      </c>
      <c r="BR186" s="700">
        <f t="shared" si="70"/>
        <v>-307.37744999999995</v>
      </c>
      <c r="BS186" s="700">
        <f t="shared" si="70"/>
        <v>-307.37744999999995</v>
      </c>
      <c r="BT186" s="700">
        <f t="shared" si="70"/>
        <v>-307.37744999999995</v>
      </c>
      <c r="BU186" s="700">
        <f t="shared" si="70"/>
        <v>-307.37744999999995</v>
      </c>
      <c r="BV186" s="700">
        <f t="shared" si="70"/>
        <v>-307.37744999999995</v>
      </c>
      <c r="BW186" s="700">
        <f t="shared" si="70"/>
        <v>-307.37744999999995</v>
      </c>
      <c r="BX186" s="700">
        <f t="shared" si="70"/>
        <v>-307.37744999999995</v>
      </c>
      <c r="BY186" s="700">
        <f t="shared" si="70"/>
        <v>-307.37744999999995</v>
      </c>
      <c r="BZ186" s="700">
        <f t="shared" si="70"/>
        <v>-307.37744999999995</v>
      </c>
      <c r="CA186" s="700">
        <f t="shared" si="70"/>
        <v>-307.37744999999995</v>
      </c>
      <c r="CB186" s="700">
        <f t="shared" si="70"/>
        <v>-307.37744999999995</v>
      </c>
      <c r="CC186" s="700">
        <f t="shared" si="70"/>
        <v>-307.37744999999995</v>
      </c>
      <c r="CD186" s="700">
        <f t="shared" si="70"/>
        <v>-307.37744999999995</v>
      </c>
      <c r="CE186" s="700">
        <f t="shared" si="70"/>
        <v>-307.37744999999995</v>
      </c>
      <c r="CF186" s="700">
        <f t="shared" si="70"/>
        <v>-307.37744999999995</v>
      </c>
      <c r="CG186" s="700">
        <f t="shared" si="70"/>
        <v>-307.37744999999995</v>
      </c>
      <c r="CH186" s="700">
        <f t="shared" si="70"/>
        <v>-307.37744999999995</v>
      </c>
      <c r="CI186" s="700">
        <f t="shared" si="70"/>
        <v>-307.37744999999995</v>
      </c>
      <c r="CJ186" s="700">
        <f t="shared" si="70"/>
        <v>-307.37744999999995</v>
      </c>
      <c r="CK186" s="700">
        <f t="shared" si="70"/>
        <v>-307.37744999999995</v>
      </c>
      <c r="CL186" s="700">
        <f t="shared" si="70"/>
        <v>-307.37744999999995</v>
      </c>
      <c r="CM186" s="700">
        <f t="shared" si="70"/>
        <v>-307.37744999999995</v>
      </c>
      <c r="CN186" s="700">
        <f t="shared" si="70"/>
        <v>-307.37744999999995</v>
      </c>
      <c r="CO186" s="700">
        <f t="shared" si="70"/>
        <v>-307.37744999999995</v>
      </c>
      <c r="CP186" s="700">
        <f t="shared" si="70"/>
        <v>-307.37744999999995</v>
      </c>
      <c r="CQ186" s="700">
        <f t="shared" ref="CQ186:CY186" si="71">CP186</f>
        <v>-307.37744999999995</v>
      </c>
      <c r="CR186" s="700">
        <f t="shared" si="71"/>
        <v>-307.37744999999995</v>
      </c>
      <c r="CS186" s="700">
        <f t="shared" si="71"/>
        <v>-307.37744999999995</v>
      </c>
      <c r="CT186" s="700">
        <f t="shared" si="71"/>
        <v>-307.37744999999995</v>
      </c>
      <c r="CU186" s="700">
        <f t="shared" si="71"/>
        <v>-307.37744999999995</v>
      </c>
      <c r="CV186" s="700">
        <f t="shared" si="71"/>
        <v>-307.37744999999995</v>
      </c>
      <c r="CW186" s="700">
        <f t="shared" si="71"/>
        <v>-307.37744999999995</v>
      </c>
      <c r="CX186" s="700">
        <f t="shared" si="71"/>
        <v>-307.37744999999995</v>
      </c>
      <c r="CY186" s="700">
        <f t="shared" si="71"/>
        <v>-307.37744999999995</v>
      </c>
      <c r="CZ186" s="953">
        <v>0</v>
      </c>
      <c r="DA186" s="954">
        <v>0</v>
      </c>
      <c r="DB186" s="954">
        <v>0</v>
      </c>
      <c r="DC186" s="954">
        <v>0</v>
      </c>
      <c r="DD186" s="954">
        <v>0</v>
      </c>
      <c r="DE186" s="954">
        <v>0</v>
      </c>
      <c r="DF186" s="954">
        <v>0</v>
      </c>
      <c r="DG186" s="954">
        <v>0</v>
      </c>
      <c r="DH186" s="954">
        <v>0</v>
      </c>
      <c r="DI186" s="954">
        <v>0</v>
      </c>
      <c r="DJ186" s="954">
        <v>0</v>
      </c>
      <c r="DK186" s="954">
        <v>0</v>
      </c>
      <c r="DL186" s="954">
        <v>0</v>
      </c>
      <c r="DM186" s="954">
        <v>0</v>
      </c>
      <c r="DN186" s="954">
        <v>0</v>
      </c>
      <c r="DO186" s="954">
        <v>0</v>
      </c>
      <c r="DP186" s="954">
        <v>0</v>
      </c>
      <c r="DQ186" s="954">
        <v>0</v>
      </c>
      <c r="DR186" s="954">
        <v>0</v>
      </c>
      <c r="DS186" s="954">
        <v>0</v>
      </c>
      <c r="DT186" s="954">
        <v>0</v>
      </c>
      <c r="DU186" s="954">
        <v>0</v>
      </c>
      <c r="DV186" s="954">
        <v>0</v>
      </c>
      <c r="DW186" s="955">
        <v>0</v>
      </c>
      <c r="DX186" s="934"/>
    </row>
    <row r="187" spans="2:128" x14ac:dyDescent="0.2">
      <c r="B187" s="965"/>
      <c r="C187" s="966"/>
      <c r="D187" s="885"/>
      <c r="E187" s="920"/>
      <c r="F187" s="885"/>
      <c r="G187" s="885"/>
      <c r="H187" s="885"/>
      <c r="I187" s="885"/>
      <c r="J187" s="885"/>
      <c r="K187" s="885"/>
      <c r="L187" s="885"/>
      <c r="M187" s="885"/>
      <c r="N187" s="885"/>
      <c r="O187" s="885"/>
      <c r="P187" s="885"/>
      <c r="Q187" s="885"/>
      <c r="R187" s="964"/>
      <c r="S187" s="885"/>
      <c r="T187" s="885"/>
      <c r="U187" s="699" t="s">
        <v>498</v>
      </c>
      <c r="V187" s="697" t="s">
        <v>123</v>
      </c>
      <c r="W187" s="701" t="s">
        <v>493</v>
      </c>
      <c r="X187" s="689">
        <f>'[2]Social &amp; Env'!L22</f>
        <v>1016.18</v>
      </c>
      <c r="Y187" s="689">
        <f>'[2]Social &amp; Env'!M22</f>
        <v>1016.18</v>
      </c>
      <c r="Z187" s="689">
        <f>'[2]Social &amp; Env'!N22</f>
        <v>1016.18</v>
      </c>
      <c r="AA187" s="689">
        <f>'[2]Social &amp; Env'!O22</f>
        <v>1016.18</v>
      </c>
      <c r="AB187" s="689">
        <f>'[2]Social &amp; Env'!P22</f>
        <v>1016.18</v>
      </c>
      <c r="AC187" s="689">
        <f>'[2]Social &amp; Env'!Q22</f>
        <v>0</v>
      </c>
      <c r="AD187" s="689">
        <v>0</v>
      </c>
      <c r="AE187" s="689">
        <v>0</v>
      </c>
      <c r="AF187" s="689">
        <v>0</v>
      </c>
      <c r="AG187" s="689">
        <v>0</v>
      </c>
      <c r="AH187" s="689">
        <v>0</v>
      </c>
      <c r="AI187" s="689">
        <v>0</v>
      </c>
      <c r="AJ187" s="689">
        <v>0</v>
      </c>
      <c r="AK187" s="689">
        <v>0</v>
      </c>
      <c r="AL187" s="689">
        <v>0</v>
      </c>
      <c r="AM187" s="689">
        <v>0</v>
      </c>
      <c r="AN187" s="689">
        <v>0</v>
      </c>
      <c r="AO187" s="689">
        <v>0</v>
      </c>
      <c r="AP187" s="689">
        <v>0</v>
      </c>
      <c r="AQ187" s="689">
        <v>0</v>
      </c>
      <c r="AR187" s="689">
        <v>0</v>
      </c>
      <c r="AS187" s="689">
        <v>0</v>
      </c>
      <c r="AT187" s="689">
        <v>0</v>
      </c>
      <c r="AU187" s="689">
        <v>0</v>
      </c>
      <c r="AV187" s="689">
        <v>0</v>
      </c>
      <c r="AW187" s="689">
        <v>0</v>
      </c>
      <c r="AX187" s="689">
        <v>0</v>
      </c>
      <c r="AY187" s="689">
        <v>0</v>
      </c>
      <c r="AZ187" s="689">
        <v>0</v>
      </c>
      <c r="BA187" s="689">
        <v>0</v>
      </c>
      <c r="BB187" s="689">
        <v>0</v>
      </c>
      <c r="BC187" s="689">
        <v>0</v>
      </c>
      <c r="BD187" s="689">
        <v>0</v>
      </c>
      <c r="BE187" s="689">
        <v>0</v>
      </c>
      <c r="BF187" s="689">
        <v>0</v>
      </c>
      <c r="BG187" s="689">
        <v>0</v>
      </c>
      <c r="BH187" s="689">
        <v>0</v>
      </c>
      <c r="BI187" s="689">
        <v>0</v>
      </c>
      <c r="BJ187" s="689">
        <v>0</v>
      </c>
      <c r="BK187" s="689">
        <v>0</v>
      </c>
      <c r="BL187" s="689">
        <v>0</v>
      </c>
      <c r="BM187" s="689">
        <v>0</v>
      </c>
      <c r="BN187" s="689">
        <v>0</v>
      </c>
      <c r="BO187" s="689">
        <v>0</v>
      </c>
      <c r="BP187" s="689">
        <v>0</v>
      </c>
      <c r="BQ187" s="689">
        <v>0</v>
      </c>
      <c r="BR187" s="689">
        <v>0</v>
      </c>
      <c r="BS187" s="689">
        <v>0</v>
      </c>
      <c r="BT187" s="689">
        <v>0</v>
      </c>
      <c r="BU187" s="689">
        <v>0</v>
      </c>
      <c r="BV187" s="689">
        <v>0</v>
      </c>
      <c r="BW187" s="689">
        <v>0</v>
      </c>
      <c r="BX187" s="689">
        <v>0</v>
      </c>
      <c r="BY187" s="689">
        <v>0</v>
      </c>
      <c r="BZ187" s="689">
        <v>0</v>
      </c>
      <c r="CA187" s="689">
        <v>0</v>
      </c>
      <c r="CB187" s="689">
        <v>0</v>
      </c>
      <c r="CC187" s="689">
        <v>0</v>
      </c>
      <c r="CD187" s="689">
        <v>0</v>
      </c>
      <c r="CE187" s="689">
        <v>0</v>
      </c>
      <c r="CF187" s="689">
        <v>0</v>
      </c>
      <c r="CG187" s="689">
        <v>0</v>
      </c>
      <c r="CH187" s="689">
        <v>0</v>
      </c>
      <c r="CI187" s="689">
        <v>0</v>
      </c>
      <c r="CJ187" s="689">
        <v>0</v>
      </c>
      <c r="CK187" s="689">
        <v>0</v>
      </c>
      <c r="CL187" s="689">
        <v>0</v>
      </c>
      <c r="CM187" s="689">
        <v>0</v>
      </c>
      <c r="CN187" s="689">
        <v>0</v>
      </c>
      <c r="CO187" s="689">
        <v>0</v>
      </c>
      <c r="CP187" s="689">
        <v>0</v>
      </c>
      <c r="CQ187" s="689">
        <v>0</v>
      </c>
      <c r="CR187" s="689">
        <v>0</v>
      </c>
      <c r="CS187" s="689">
        <v>0</v>
      </c>
      <c r="CT187" s="689">
        <v>0</v>
      </c>
      <c r="CU187" s="689">
        <v>0</v>
      </c>
      <c r="CV187" s="689">
        <v>0</v>
      </c>
      <c r="CW187" s="689">
        <v>0</v>
      </c>
      <c r="CX187" s="689">
        <v>0</v>
      </c>
      <c r="CY187" s="689">
        <v>0</v>
      </c>
      <c r="CZ187" s="953">
        <v>0</v>
      </c>
      <c r="DA187" s="954">
        <v>0</v>
      </c>
      <c r="DB187" s="954">
        <v>0</v>
      </c>
      <c r="DC187" s="954">
        <v>0</v>
      </c>
      <c r="DD187" s="954">
        <v>0</v>
      </c>
      <c r="DE187" s="954">
        <v>0</v>
      </c>
      <c r="DF187" s="954">
        <v>0</v>
      </c>
      <c r="DG187" s="954">
        <v>0</v>
      </c>
      <c r="DH187" s="954">
        <v>0</v>
      </c>
      <c r="DI187" s="954">
        <v>0</v>
      </c>
      <c r="DJ187" s="954">
        <v>0</v>
      </c>
      <c r="DK187" s="954">
        <v>0</v>
      </c>
      <c r="DL187" s="954">
        <v>0</v>
      </c>
      <c r="DM187" s="954">
        <v>0</v>
      </c>
      <c r="DN187" s="954">
        <v>0</v>
      </c>
      <c r="DO187" s="954">
        <v>0</v>
      </c>
      <c r="DP187" s="954">
        <v>0</v>
      </c>
      <c r="DQ187" s="954">
        <v>0</v>
      </c>
      <c r="DR187" s="954">
        <v>0</v>
      </c>
      <c r="DS187" s="954">
        <v>0</v>
      </c>
      <c r="DT187" s="954">
        <v>0</v>
      </c>
      <c r="DU187" s="954">
        <v>0</v>
      </c>
      <c r="DV187" s="954">
        <v>0</v>
      </c>
      <c r="DW187" s="955">
        <v>0</v>
      </c>
      <c r="DX187" s="934"/>
    </row>
    <row r="188" spans="2:128" x14ac:dyDescent="0.2">
      <c r="B188" s="967"/>
      <c r="C188" s="966"/>
      <c r="D188" s="885"/>
      <c r="E188" s="920"/>
      <c r="F188" s="885"/>
      <c r="G188" s="885"/>
      <c r="H188" s="885"/>
      <c r="I188" s="885"/>
      <c r="J188" s="885"/>
      <c r="K188" s="885"/>
      <c r="L188" s="885"/>
      <c r="M188" s="885"/>
      <c r="N188" s="885"/>
      <c r="O188" s="885"/>
      <c r="P188" s="885"/>
      <c r="Q188" s="885"/>
      <c r="R188" s="964"/>
      <c r="S188" s="885"/>
      <c r="T188" s="885"/>
      <c r="U188" s="699" t="s">
        <v>499</v>
      </c>
      <c r="V188" s="697" t="s">
        <v>123</v>
      </c>
      <c r="W188" s="701" t="s">
        <v>493</v>
      </c>
      <c r="X188" s="689">
        <v>0</v>
      </c>
      <c r="Y188" s="689">
        <v>0</v>
      </c>
      <c r="Z188" s="689">
        <v>0</v>
      </c>
      <c r="AA188" s="689">
        <v>0</v>
      </c>
      <c r="AB188" s="689">
        <v>0</v>
      </c>
      <c r="AC188" s="689">
        <v>0</v>
      </c>
      <c r="AD188" s="689">
        <v>0</v>
      </c>
      <c r="AE188" s="689">
        <v>0</v>
      </c>
      <c r="AF188" s="689">
        <v>0</v>
      </c>
      <c r="AG188" s="689">
        <v>0</v>
      </c>
      <c r="AH188" s="689">
        <v>0</v>
      </c>
      <c r="AI188" s="689">
        <v>0</v>
      </c>
      <c r="AJ188" s="689">
        <v>0</v>
      </c>
      <c r="AK188" s="689">
        <v>0</v>
      </c>
      <c r="AL188" s="689">
        <v>0</v>
      </c>
      <c r="AM188" s="689">
        <v>0</v>
      </c>
      <c r="AN188" s="689">
        <v>0</v>
      </c>
      <c r="AO188" s="689">
        <v>0</v>
      </c>
      <c r="AP188" s="689">
        <v>0</v>
      </c>
      <c r="AQ188" s="689">
        <v>0</v>
      </c>
      <c r="AR188" s="689">
        <v>0</v>
      </c>
      <c r="AS188" s="689">
        <v>0</v>
      </c>
      <c r="AT188" s="689">
        <v>0</v>
      </c>
      <c r="AU188" s="689">
        <v>0</v>
      </c>
      <c r="AV188" s="689">
        <v>0</v>
      </c>
      <c r="AW188" s="689">
        <v>0</v>
      </c>
      <c r="AX188" s="689">
        <v>0</v>
      </c>
      <c r="AY188" s="689">
        <v>0</v>
      </c>
      <c r="AZ188" s="689">
        <v>0</v>
      </c>
      <c r="BA188" s="689">
        <v>0</v>
      </c>
      <c r="BB188" s="689">
        <v>0</v>
      </c>
      <c r="BC188" s="689">
        <v>0</v>
      </c>
      <c r="BD188" s="689">
        <v>0</v>
      </c>
      <c r="BE188" s="689">
        <v>0</v>
      </c>
      <c r="BF188" s="689">
        <v>0</v>
      </c>
      <c r="BG188" s="689">
        <v>0</v>
      </c>
      <c r="BH188" s="689">
        <v>0</v>
      </c>
      <c r="BI188" s="689">
        <v>0</v>
      </c>
      <c r="BJ188" s="689">
        <v>0</v>
      </c>
      <c r="BK188" s="689">
        <v>0</v>
      </c>
      <c r="BL188" s="689">
        <v>0</v>
      </c>
      <c r="BM188" s="689">
        <v>0</v>
      </c>
      <c r="BN188" s="689">
        <v>0</v>
      </c>
      <c r="BO188" s="689">
        <v>0</v>
      </c>
      <c r="BP188" s="689">
        <v>0</v>
      </c>
      <c r="BQ188" s="689">
        <v>0</v>
      </c>
      <c r="BR188" s="689">
        <v>0</v>
      </c>
      <c r="BS188" s="689">
        <v>0</v>
      </c>
      <c r="BT188" s="689">
        <v>0</v>
      </c>
      <c r="BU188" s="689">
        <v>0</v>
      </c>
      <c r="BV188" s="689">
        <v>0</v>
      </c>
      <c r="BW188" s="689">
        <v>0</v>
      </c>
      <c r="BX188" s="689">
        <v>0</v>
      </c>
      <c r="BY188" s="689">
        <v>0</v>
      </c>
      <c r="BZ188" s="689">
        <v>0</v>
      </c>
      <c r="CA188" s="689">
        <v>0</v>
      </c>
      <c r="CB188" s="689">
        <v>0</v>
      </c>
      <c r="CC188" s="689">
        <v>0</v>
      </c>
      <c r="CD188" s="689">
        <v>0</v>
      </c>
      <c r="CE188" s="689">
        <v>0</v>
      </c>
      <c r="CF188" s="689">
        <v>0</v>
      </c>
      <c r="CG188" s="689">
        <v>0</v>
      </c>
      <c r="CH188" s="689">
        <v>0</v>
      </c>
      <c r="CI188" s="689">
        <v>0</v>
      </c>
      <c r="CJ188" s="689">
        <v>0</v>
      </c>
      <c r="CK188" s="689">
        <v>0</v>
      </c>
      <c r="CL188" s="689">
        <v>0</v>
      </c>
      <c r="CM188" s="689">
        <v>0</v>
      </c>
      <c r="CN188" s="689">
        <v>0</v>
      </c>
      <c r="CO188" s="689">
        <v>0</v>
      </c>
      <c r="CP188" s="689">
        <v>0</v>
      </c>
      <c r="CQ188" s="689">
        <v>0</v>
      </c>
      <c r="CR188" s="689">
        <v>0</v>
      </c>
      <c r="CS188" s="689">
        <v>0</v>
      </c>
      <c r="CT188" s="689">
        <v>0</v>
      </c>
      <c r="CU188" s="689">
        <v>0</v>
      </c>
      <c r="CV188" s="689">
        <v>0</v>
      </c>
      <c r="CW188" s="689">
        <v>0</v>
      </c>
      <c r="CX188" s="689">
        <v>0</v>
      </c>
      <c r="CY188" s="689">
        <v>0</v>
      </c>
      <c r="CZ188" s="953">
        <v>0</v>
      </c>
      <c r="DA188" s="954">
        <v>0</v>
      </c>
      <c r="DB188" s="954">
        <v>0</v>
      </c>
      <c r="DC188" s="954">
        <v>0</v>
      </c>
      <c r="DD188" s="954">
        <v>0</v>
      </c>
      <c r="DE188" s="954">
        <v>0</v>
      </c>
      <c r="DF188" s="954">
        <v>0</v>
      </c>
      <c r="DG188" s="954">
        <v>0</v>
      </c>
      <c r="DH188" s="954">
        <v>0</v>
      </c>
      <c r="DI188" s="954">
        <v>0</v>
      </c>
      <c r="DJ188" s="954">
        <v>0</v>
      </c>
      <c r="DK188" s="954">
        <v>0</v>
      </c>
      <c r="DL188" s="954">
        <v>0</v>
      </c>
      <c r="DM188" s="954">
        <v>0</v>
      </c>
      <c r="DN188" s="954">
        <v>0</v>
      </c>
      <c r="DO188" s="954">
        <v>0</v>
      </c>
      <c r="DP188" s="954">
        <v>0</v>
      </c>
      <c r="DQ188" s="954">
        <v>0</v>
      </c>
      <c r="DR188" s="954">
        <v>0</v>
      </c>
      <c r="DS188" s="954">
        <v>0</v>
      </c>
      <c r="DT188" s="954">
        <v>0</v>
      </c>
      <c r="DU188" s="954">
        <v>0</v>
      </c>
      <c r="DV188" s="954">
        <v>0</v>
      </c>
      <c r="DW188" s="955">
        <v>0</v>
      </c>
      <c r="DX188" s="934"/>
    </row>
    <row r="189" spans="2:128" x14ac:dyDescent="0.2">
      <c r="B189" s="967"/>
      <c r="C189" s="966"/>
      <c r="D189" s="885"/>
      <c r="E189" s="920"/>
      <c r="F189" s="885"/>
      <c r="G189" s="885"/>
      <c r="H189" s="885"/>
      <c r="I189" s="885"/>
      <c r="J189" s="885"/>
      <c r="K189" s="885"/>
      <c r="L189" s="885"/>
      <c r="M189" s="885"/>
      <c r="N189" s="885"/>
      <c r="O189" s="885"/>
      <c r="P189" s="885"/>
      <c r="Q189" s="885"/>
      <c r="R189" s="964"/>
      <c r="S189" s="885"/>
      <c r="T189" s="885"/>
      <c r="U189" s="699" t="s">
        <v>500</v>
      </c>
      <c r="V189" s="697" t="s">
        <v>123</v>
      </c>
      <c r="W189" s="701" t="s">
        <v>493</v>
      </c>
      <c r="X189" s="700">
        <f>[2]carbon!J21</f>
        <v>100.82543341251082</v>
      </c>
      <c r="Y189" s="700">
        <f>[2]carbon!K21</f>
        <v>102.50585730271932</v>
      </c>
      <c r="Z189" s="700">
        <f>[2]carbon!L21</f>
        <v>104.18628119292784</v>
      </c>
      <c r="AA189" s="700">
        <f>[2]carbon!M21</f>
        <v>105.86670508313635</v>
      </c>
      <c r="AB189" s="700">
        <f>[2]carbon!N21</f>
        <v>107.54712897334485</v>
      </c>
      <c r="AC189" s="700">
        <f>[2]carbon!O21</f>
        <v>0</v>
      </c>
      <c r="AD189" s="700">
        <v>0</v>
      </c>
      <c r="AE189" s="700">
        <v>0</v>
      </c>
      <c r="AF189" s="700">
        <v>0</v>
      </c>
      <c r="AG189" s="700">
        <v>0</v>
      </c>
      <c r="AH189" s="700">
        <v>0</v>
      </c>
      <c r="AI189" s="700">
        <v>0</v>
      </c>
      <c r="AJ189" s="700">
        <v>0</v>
      </c>
      <c r="AK189" s="700">
        <v>0</v>
      </c>
      <c r="AL189" s="700">
        <v>0</v>
      </c>
      <c r="AM189" s="700">
        <v>0</v>
      </c>
      <c r="AN189" s="700">
        <v>0</v>
      </c>
      <c r="AO189" s="700">
        <v>0</v>
      </c>
      <c r="AP189" s="700">
        <v>0</v>
      </c>
      <c r="AQ189" s="700">
        <v>0</v>
      </c>
      <c r="AR189" s="700">
        <v>0</v>
      </c>
      <c r="AS189" s="700">
        <v>0</v>
      </c>
      <c r="AT189" s="700">
        <v>0</v>
      </c>
      <c r="AU189" s="700">
        <v>0</v>
      </c>
      <c r="AV189" s="700">
        <v>0</v>
      </c>
      <c r="AW189" s="700">
        <v>0</v>
      </c>
      <c r="AX189" s="700">
        <v>0</v>
      </c>
      <c r="AY189" s="700">
        <v>0</v>
      </c>
      <c r="AZ189" s="700">
        <v>0</v>
      </c>
      <c r="BA189" s="700">
        <v>0</v>
      </c>
      <c r="BB189" s="700">
        <v>0</v>
      </c>
      <c r="BC189" s="700">
        <v>0</v>
      </c>
      <c r="BD189" s="700">
        <v>0</v>
      </c>
      <c r="BE189" s="700">
        <v>0</v>
      </c>
      <c r="BF189" s="700">
        <v>0</v>
      </c>
      <c r="BG189" s="700">
        <v>0</v>
      </c>
      <c r="BH189" s="700">
        <v>0</v>
      </c>
      <c r="BI189" s="700">
        <v>0</v>
      </c>
      <c r="BJ189" s="700">
        <v>0</v>
      </c>
      <c r="BK189" s="700">
        <v>0</v>
      </c>
      <c r="BL189" s="700">
        <v>0</v>
      </c>
      <c r="BM189" s="700">
        <v>0</v>
      </c>
      <c r="BN189" s="700">
        <v>0</v>
      </c>
      <c r="BO189" s="700">
        <v>0</v>
      </c>
      <c r="BP189" s="700">
        <v>0</v>
      </c>
      <c r="BQ189" s="700">
        <v>0</v>
      </c>
      <c r="BR189" s="700">
        <v>0</v>
      </c>
      <c r="BS189" s="700">
        <v>0</v>
      </c>
      <c r="BT189" s="700">
        <v>0</v>
      </c>
      <c r="BU189" s="700">
        <v>0</v>
      </c>
      <c r="BV189" s="700">
        <v>0</v>
      </c>
      <c r="BW189" s="700">
        <v>0</v>
      </c>
      <c r="BX189" s="700">
        <v>0</v>
      </c>
      <c r="BY189" s="700">
        <v>0</v>
      </c>
      <c r="BZ189" s="700">
        <v>0</v>
      </c>
      <c r="CA189" s="700">
        <v>0</v>
      </c>
      <c r="CB189" s="700">
        <v>0</v>
      </c>
      <c r="CC189" s="700">
        <v>0</v>
      </c>
      <c r="CD189" s="700">
        <v>0</v>
      </c>
      <c r="CE189" s="700">
        <v>0</v>
      </c>
      <c r="CF189" s="700">
        <v>0</v>
      </c>
      <c r="CG189" s="700">
        <v>0</v>
      </c>
      <c r="CH189" s="700">
        <v>0</v>
      </c>
      <c r="CI189" s="700">
        <v>0</v>
      </c>
      <c r="CJ189" s="700">
        <v>0</v>
      </c>
      <c r="CK189" s="700">
        <v>0</v>
      </c>
      <c r="CL189" s="700">
        <v>0</v>
      </c>
      <c r="CM189" s="700">
        <v>0</v>
      </c>
      <c r="CN189" s="700">
        <v>0</v>
      </c>
      <c r="CO189" s="700">
        <v>0</v>
      </c>
      <c r="CP189" s="700">
        <v>0</v>
      </c>
      <c r="CQ189" s="700">
        <v>0</v>
      </c>
      <c r="CR189" s="700">
        <v>0</v>
      </c>
      <c r="CS189" s="700">
        <v>0</v>
      </c>
      <c r="CT189" s="700">
        <v>0</v>
      </c>
      <c r="CU189" s="700">
        <v>0</v>
      </c>
      <c r="CV189" s="700">
        <v>0</v>
      </c>
      <c r="CW189" s="700">
        <v>0</v>
      </c>
      <c r="CX189" s="700">
        <v>0</v>
      </c>
      <c r="CY189" s="700">
        <v>0</v>
      </c>
      <c r="CZ189" s="953">
        <v>0</v>
      </c>
      <c r="DA189" s="954">
        <v>0</v>
      </c>
      <c r="DB189" s="954">
        <v>0</v>
      </c>
      <c r="DC189" s="954">
        <v>0</v>
      </c>
      <c r="DD189" s="954">
        <v>0</v>
      </c>
      <c r="DE189" s="954">
        <v>0</v>
      </c>
      <c r="DF189" s="954">
        <v>0</v>
      </c>
      <c r="DG189" s="954">
        <v>0</v>
      </c>
      <c r="DH189" s="954">
        <v>0</v>
      </c>
      <c r="DI189" s="954">
        <v>0</v>
      </c>
      <c r="DJ189" s="954">
        <v>0</v>
      </c>
      <c r="DK189" s="954">
        <v>0</v>
      </c>
      <c r="DL189" s="954">
        <v>0</v>
      </c>
      <c r="DM189" s="954">
        <v>0</v>
      </c>
      <c r="DN189" s="954">
        <v>0</v>
      </c>
      <c r="DO189" s="954">
        <v>0</v>
      </c>
      <c r="DP189" s="954">
        <v>0</v>
      </c>
      <c r="DQ189" s="954">
        <v>0</v>
      </c>
      <c r="DR189" s="954">
        <v>0</v>
      </c>
      <c r="DS189" s="954">
        <v>0</v>
      </c>
      <c r="DT189" s="954">
        <v>0</v>
      </c>
      <c r="DU189" s="954">
        <v>0</v>
      </c>
      <c r="DV189" s="954">
        <v>0</v>
      </c>
      <c r="DW189" s="955">
        <v>0</v>
      </c>
      <c r="DX189" s="934"/>
    </row>
    <row r="190" spans="2:128" x14ac:dyDescent="0.2">
      <c r="B190" s="967"/>
      <c r="C190" s="966"/>
      <c r="D190" s="885"/>
      <c r="E190" s="920"/>
      <c r="F190" s="885"/>
      <c r="G190" s="885"/>
      <c r="H190" s="885"/>
      <c r="I190" s="885"/>
      <c r="J190" s="885"/>
      <c r="K190" s="885"/>
      <c r="L190" s="885"/>
      <c r="M190" s="885"/>
      <c r="N190" s="885"/>
      <c r="O190" s="885"/>
      <c r="P190" s="885"/>
      <c r="Q190" s="885"/>
      <c r="R190" s="964"/>
      <c r="S190" s="885"/>
      <c r="T190" s="885"/>
      <c r="U190" s="699" t="s">
        <v>501</v>
      </c>
      <c r="V190" s="697" t="s">
        <v>123</v>
      </c>
      <c r="W190" s="701" t="s">
        <v>493</v>
      </c>
      <c r="X190" s="700">
        <v>0</v>
      </c>
      <c r="Y190" s="700">
        <v>0</v>
      </c>
      <c r="Z190" s="700">
        <v>0</v>
      </c>
      <c r="AA190" s="700">
        <v>0</v>
      </c>
      <c r="AB190" s="700">
        <v>0</v>
      </c>
      <c r="AC190" s="700">
        <v>0</v>
      </c>
      <c r="AD190" s="700">
        <v>0</v>
      </c>
      <c r="AE190" s="700">
        <v>0</v>
      </c>
      <c r="AF190" s="700">
        <v>0</v>
      </c>
      <c r="AG190" s="700">
        <v>0</v>
      </c>
      <c r="AH190" s="700">
        <v>0</v>
      </c>
      <c r="AI190" s="700">
        <v>0</v>
      </c>
      <c r="AJ190" s="700">
        <v>0</v>
      </c>
      <c r="AK190" s="700">
        <v>0</v>
      </c>
      <c r="AL190" s="700">
        <v>0</v>
      </c>
      <c r="AM190" s="700">
        <v>0</v>
      </c>
      <c r="AN190" s="700">
        <v>0</v>
      </c>
      <c r="AO190" s="700">
        <v>0</v>
      </c>
      <c r="AP190" s="700">
        <v>0</v>
      </c>
      <c r="AQ190" s="700">
        <v>0</v>
      </c>
      <c r="AR190" s="700">
        <v>0</v>
      </c>
      <c r="AS190" s="700">
        <v>0</v>
      </c>
      <c r="AT190" s="700">
        <v>0</v>
      </c>
      <c r="AU190" s="700">
        <v>0</v>
      </c>
      <c r="AV190" s="700">
        <v>0</v>
      </c>
      <c r="AW190" s="700">
        <v>0</v>
      </c>
      <c r="AX190" s="700">
        <v>0</v>
      </c>
      <c r="AY190" s="700">
        <v>0</v>
      </c>
      <c r="AZ190" s="700">
        <v>0</v>
      </c>
      <c r="BA190" s="700">
        <v>0</v>
      </c>
      <c r="BB190" s="700">
        <v>0</v>
      </c>
      <c r="BC190" s="700">
        <v>0</v>
      </c>
      <c r="BD190" s="700">
        <v>0</v>
      </c>
      <c r="BE190" s="700">
        <v>0</v>
      </c>
      <c r="BF190" s="700">
        <v>0</v>
      </c>
      <c r="BG190" s="700">
        <v>0</v>
      </c>
      <c r="BH190" s="700">
        <v>0</v>
      </c>
      <c r="BI190" s="700">
        <v>0</v>
      </c>
      <c r="BJ190" s="700">
        <v>0</v>
      </c>
      <c r="BK190" s="700">
        <v>0</v>
      </c>
      <c r="BL190" s="700">
        <v>0</v>
      </c>
      <c r="BM190" s="700">
        <v>0</v>
      </c>
      <c r="BN190" s="700">
        <v>0</v>
      </c>
      <c r="BO190" s="700">
        <v>0</v>
      </c>
      <c r="BP190" s="700">
        <v>0</v>
      </c>
      <c r="BQ190" s="700">
        <v>0</v>
      </c>
      <c r="BR190" s="700">
        <v>0</v>
      </c>
      <c r="BS190" s="700">
        <v>0</v>
      </c>
      <c r="BT190" s="700">
        <v>0</v>
      </c>
      <c r="BU190" s="700">
        <v>0</v>
      </c>
      <c r="BV190" s="700">
        <v>0</v>
      </c>
      <c r="BW190" s="700">
        <v>0</v>
      </c>
      <c r="BX190" s="700">
        <v>0</v>
      </c>
      <c r="BY190" s="700">
        <v>0</v>
      </c>
      <c r="BZ190" s="700">
        <v>0</v>
      </c>
      <c r="CA190" s="700">
        <v>0</v>
      </c>
      <c r="CB190" s="700">
        <v>0</v>
      </c>
      <c r="CC190" s="700">
        <v>0</v>
      </c>
      <c r="CD190" s="700">
        <v>0</v>
      </c>
      <c r="CE190" s="700">
        <v>0</v>
      </c>
      <c r="CF190" s="700">
        <v>0</v>
      </c>
      <c r="CG190" s="700">
        <v>0</v>
      </c>
      <c r="CH190" s="700">
        <v>0</v>
      </c>
      <c r="CI190" s="700">
        <v>0</v>
      </c>
      <c r="CJ190" s="700">
        <v>0</v>
      </c>
      <c r="CK190" s="700">
        <v>0</v>
      </c>
      <c r="CL190" s="700">
        <v>0</v>
      </c>
      <c r="CM190" s="700">
        <v>0</v>
      </c>
      <c r="CN190" s="700">
        <v>0</v>
      </c>
      <c r="CO190" s="700">
        <v>0</v>
      </c>
      <c r="CP190" s="700">
        <v>0</v>
      </c>
      <c r="CQ190" s="700">
        <v>0</v>
      </c>
      <c r="CR190" s="700">
        <v>0</v>
      </c>
      <c r="CS190" s="700">
        <v>0</v>
      </c>
      <c r="CT190" s="700">
        <v>0</v>
      </c>
      <c r="CU190" s="700">
        <v>0</v>
      </c>
      <c r="CV190" s="700">
        <v>0</v>
      </c>
      <c r="CW190" s="700">
        <v>0</v>
      </c>
      <c r="CX190" s="700">
        <v>0</v>
      </c>
      <c r="CY190" s="700">
        <v>0</v>
      </c>
      <c r="CZ190" s="953">
        <v>0</v>
      </c>
      <c r="DA190" s="954">
        <v>0</v>
      </c>
      <c r="DB190" s="954">
        <v>0</v>
      </c>
      <c r="DC190" s="954">
        <v>0</v>
      </c>
      <c r="DD190" s="954">
        <v>0</v>
      </c>
      <c r="DE190" s="954">
        <v>0</v>
      </c>
      <c r="DF190" s="954">
        <v>0</v>
      </c>
      <c r="DG190" s="954">
        <v>0</v>
      </c>
      <c r="DH190" s="954">
        <v>0</v>
      </c>
      <c r="DI190" s="954">
        <v>0</v>
      </c>
      <c r="DJ190" s="954">
        <v>0</v>
      </c>
      <c r="DK190" s="954">
        <v>0</v>
      </c>
      <c r="DL190" s="954">
        <v>0</v>
      </c>
      <c r="DM190" s="954">
        <v>0</v>
      </c>
      <c r="DN190" s="954">
        <v>0</v>
      </c>
      <c r="DO190" s="954">
        <v>0</v>
      </c>
      <c r="DP190" s="954">
        <v>0</v>
      </c>
      <c r="DQ190" s="954">
        <v>0</v>
      </c>
      <c r="DR190" s="954">
        <v>0</v>
      </c>
      <c r="DS190" s="954">
        <v>0</v>
      </c>
      <c r="DT190" s="954">
        <v>0</v>
      </c>
      <c r="DU190" s="954">
        <v>0</v>
      </c>
      <c r="DV190" s="954">
        <v>0</v>
      </c>
      <c r="DW190" s="955">
        <v>0</v>
      </c>
      <c r="DX190" s="934"/>
    </row>
    <row r="191" spans="2:128" x14ac:dyDescent="0.2">
      <c r="B191" s="967"/>
      <c r="C191" s="966"/>
      <c r="D191" s="885"/>
      <c r="E191" s="920"/>
      <c r="F191" s="885"/>
      <c r="G191" s="885"/>
      <c r="H191" s="885"/>
      <c r="I191" s="885"/>
      <c r="J191" s="885"/>
      <c r="K191" s="885"/>
      <c r="L191" s="885"/>
      <c r="M191" s="885"/>
      <c r="N191" s="885"/>
      <c r="O191" s="885"/>
      <c r="P191" s="885"/>
      <c r="Q191" s="885"/>
      <c r="R191" s="964"/>
      <c r="S191" s="885"/>
      <c r="T191" s="885"/>
      <c r="U191" s="704" t="s">
        <v>502</v>
      </c>
      <c r="V191" s="697" t="s">
        <v>123</v>
      </c>
      <c r="W191" s="701" t="s">
        <v>493</v>
      </c>
      <c r="X191" s="705">
        <v>-1045.4569370133624</v>
      </c>
      <c r="Y191" s="705">
        <v>-2042.1258836327681</v>
      </c>
      <c r="Z191" s="705">
        <v>-2460.3086584381131</v>
      </c>
      <c r="AA191" s="705">
        <v>-2813.4407793848486</v>
      </c>
      <c r="AB191" s="705">
        <v>-2813.4407793848486</v>
      </c>
      <c r="AC191" s="705">
        <v>-2813.4407793848486</v>
      </c>
      <c r="AD191" s="705">
        <v>-2813.4407793848486</v>
      </c>
      <c r="AE191" s="705">
        <v>-2813.4407793848486</v>
      </c>
      <c r="AF191" s="705">
        <v>-2813.4407793848486</v>
      </c>
      <c r="AG191" s="705">
        <v>-2813.4407793848486</v>
      </c>
      <c r="AH191" s="705">
        <v>-2813.4407793848486</v>
      </c>
      <c r="AI191" s="705">
        <v>-2813.4407793848486</v>
      </c>
      <c r="AJ191" s="705">
        <v>-2813.4407793848486</v>
      </c>
      <c r="AK191" s="705">
        <v>-2813.4407793848486</v>
      </c>
      <c r="AL191" s="705">
        <v>-2813.4407793848486</v>
      </c>
      <c r="AM191" s="705">
        <v>-2813.4407793848486</v>
      </c>
      <c r="AN191" s="705">
        <v>-2813.4407793848486</v>
      </c>
      <c r="AO191" s="705">
        <v>-2813.4407793848486</v>
      </c>
      <c r="AP191" s="705">
        <v>-2813.4407793848486</v>
      </c>
      <c r="AQ191" s="705">
        <v>-2813.4407793848486</v>
      </c>
      <c r="AR191" s="705">
        <v>-2813.4407793848486</v>
      </c>
      <c r="AS191" s="705">
        <v>-2813.4407793848486</v>
      </c>
      <c r="AT191" s="705">
        <v>-2813.4407793848486</v>
      </c>
      <c r="AU191" s="705">
        <v>-2813.4407793848486</v>
      </c>
      <c r="AV191" s="705">
        <v>-2813.4407793848486</v>
      </c>
      <c r="AW191" s="705">
        <v>-2813.4407793848486</v>
      </c>
      <c r="AX191" s="705">
        <v>-2813.4407793848486</v>
      </c>
      <c r="AY191" s="705">
        <v>-2813.4407793848486</v>
      </c>
      <c r="AZ191" s="705">
        <v>-2813.4407793848486</v>
      </c>
      <c r="BA191" s="705">
        <v>-2813.4407793848486</v>
      </c>
      <c r="BB191" s="705">
        <v>-2813.4407793848486</v>
      </c>
      <c r="BC191" s="705">
        <v>-2813.4407793848486</v>
      </c>
      <c r="BD191" s="705">
        <v>-2813.4407793848486</v>
      </c>
      <c r="BE191" s="705">
        <v>-2813.4407793848486</v>
      </c>
      <c r="BF191" s="705">
        <v>-2813.4407793848486</v>
      </c>
      <c r="BG191" s="705">
        <v>-2813.4407793848486</v>
      </c>
      <c r="BH191" s="705">
        <v>-2813.4407793848486</v>
      </c>
      <c r="BI191" s="705">
        <v>-2813.4407793848486</v>
      </c>
      <c r="BJ191" s="705">
        <v>-2813.4407793848486</v>
      </c>
      <c r="BK191" s="705">
        <v>-2813.4407793848486</v>
      </c>
      <c r="BL191" s="705">
        <v>-2813.4407793848486</v>
      </c>
      <c r="BM191" s="705">
        <v>-2813.4407793848486</v>
      </c>
      <c r="BN191" s="705">
        <v>-2813.4407793848486</v>
      </c>
      <c r="BO191" s="705">
        <v>-2813.4407793848486</v>
      </c>
      <c r="BP191" s="705">
        <v>-2813.4407793848486</v>
      </c>
      <c r="BQ191" s="705">
        <v>-2813.4407793848486</v>
      </c>
      <c r="BR191" s="705">
        <v>-2813.4407793848486</v>
      </c>
      <c r="BS191" s="705">
        <v>-2813.4407793848486</v>
      </c>
      <c r="BT191" s="705">
        <v>-2813.4407793848486</v>
      </c>
      <c r="BU191" s="705">
        <v>-2813.4407793848486</v>
      </c>
      <c r="BV191" s="705">
        <v>-2813.4407793848486</v>
      </c>
      <c r="BW191" s="705">
        <v>-2813.4407793848486</v>
      </c>
      <c r="BX191" s="705">
        <v>-2813.4407793848486</v>
      </c>
      <c r="BY191" s="705">
        <v>-2813.4407793848486</v>
      </c>
      <c r="BZ191" s="705">
        <v>-2813.4407793848486</v>
      </c>
      <c r="CA191" s="705">
        <v>-2813.4407793848486</v>
      </c>
      <c r="CB191" s="705">
        <v>-2813.4407793848486</v>
      </c>
      <c r="CC191" s="705">
        <v>-2813.4407793848486</v>
      </c>
      <c r="CD191" s="705">
        <v>-2813.4407793848486</v>
      </c>
      <c r="CE191" s="705">
        <v>-2813.4407793848486</v>
      </c>
      <c r="CF191" s="705">
        <v>-2813.4407793848486</v>
      </c>
      <c r="CG191" s="705">
        <v>-2813.4407793848486</v>
      </c>
      <c r="CH191" s="705">
        <v>-2813.4407793848486</v>
      </c>
      <c r="CI191" s="705">
        <v>-2813.4407793848486</v>
      </c>
      <c r="CJ191" s="705">
        <v>-2813.4407793848486</v>
      </c>
      <c r="CK191" s="705">
        <v>-2813.4407793848486</v>
      </c>
      <c r="CL191" s="705">
        <v>-2813.4407793848486</v>
      </c>
      <c r="CM191" s="705">
        <v>-2813.4407793848486</v>
      </c>
      <c r="CN191" s="705">
        <v>-2813.4407793848486</v>
      </c>
      <c r="CO191" s="705">
        <v>-2813.4407793848486</v>
      </c>
      <c r="CP191" s="705">
        <v>-2813.4407793848486</v>
      </c>
      <c r="CQ191" s="705">
        <v>-2813.4407793848486</v>
      </c>
      <c r="CR191" s="705">
        <v>-2813.4407793848486</v>
      </c>
      <c r="CS191" s="705">
        <v>-2813.4407793848486</v>
      </c>
      <c r="CT191" s="705">
        <v>-2813.4407793848486</v>
      </c>
      <c r="CU191" s="705">
        <v>-2813.4407793848486</v>
      </c>
      <c r="CV191" s="705">
        <v>-2813.4407793848486</v>
      </c>
      <c r="CW191" s="705">
        <v>-2813.4407793848486</v>
      </c>
      <c r="CX191" s="705">
        <v>-2813.4407793848486</v>
      </c>
      <c r="CY191" s="705">
        <v>-2813.4407793848486</v>
      </c>
      <c r="CZ191" s="953">
        <v>0</v>
      </c>
      <c r="DA191" s="954">
        <v>0</v>
      </c>
      <c r="DB191" s="954">
        <v>0</v>
      </c>
      <c r="DC191" s="954">
        <v>0</v>
      </c>
      <c r="DD191" s="954">
        <v>0</v>
      </c>
      <c r="DE191" s="954">
        <v>0</v>
      </c>
      <c r="DF191" s="954">
        <v>0</v>
      </c>
      <c r="DG191" s="954">
        <v>0</v>
      </c>
      <c r="DH191" s="954">
        <v>0</v>
      </c>
      <c r="DI191" s="954">
        <v>0</v>
      </c>
      <c r="DJ191" s="954">
        <v>0</v>
      </c>
      <c r="DK191" s="954">
        <v>0</v>
      </c>
      <c r="DL191" s="954">
        <v>0</v>
      </c>
      <c r="DM191" s="954">
        <v>0</v>
      </c>
      <c r="DN191" s="954">
        <v>0</v>
      </c>
      <c r="DO191" s="954">
        <v>0</v>
      </c>
      <c r="DP191" s="954">
        <v>0</v>
      </c>
      <c r="DQ191" s="954">
        <v>0</v>
      </c>
      <c r="DR191" s="954">
        <v>0</v>
      </c>
      <c r="DS191" s="954">
        <v>0</v>
      </c>
      <c r="DT191" s="954">
        <v>0</v>
      </c>
      <c r="DU191" s="954">
        <v>0</v>
      </c>
      <c r="DV191" s="954">
        <v>0</v>
      </c>
      <c r="DW191" s="955">
        <v>0</v>
      </c>
      <c r="DX191" s="934"/>
    </row>
    <row r="192" spans="2:128" ht="13.5" thickBot="1" x14ac:dyDescent="0.25">
      <c r="B192" s="968"/>
      <c r="C192" s="760"/>
      <c r="D192" s="761"/>
      <c r="E192" s="778"/>
      <c r="F192" s="761"/>
      <c r="G192" s="761"/>
      <c r="H192" s="761"/>
      <c r="I192" s="761"/>
      <c r="J192" s="761"/>
      <c r="K192" s="761"/>
      <c r="L192" s="761"/>
      <c r="M192" s="761"/>
      <c r="N192" s="761"/>
      <c r="O192" s="761"/>
      <c r="P192" s="761"/>
      <c r="Q192" s="761"/>
      <c r="R192" s="762"/>
      <c r="S192" s="761"/>
      <c r="T192" s="761"/>
      <c r="U192" s="779" t="s">
        <v>126</v>
      </c>
      <c r="V192" s="780" t="s">
        <v>503</v>
      </c>
      <c r="W192" s="969" t="s">
        <v>493</v>
      </c>
      <c r="X192" s="970">
        <f>SUM(X181:X191)</f>
        <v>26976.810751399153</v>
      </c>
      <c r="Y192" s="970">
        <f t="shared" ref="Y192:CJ192" si="72">SUM(Y181:Y191)</f>
        <v>26856.346738669952</v>
      </c>
      <c r="Z192" s="970">
        <f t="shared" si="72"/>
        <v>27314.368897754815</v>
      </c>
      <c r="AA192" s="970">
        <f t="shared" si="72"/>
        <v>27837.441710698287</v>
      </c>
      <c r="AB192" s="970">
        <f t="shared" si="72"/>
        <v>28713.646644588494</v>
      </c>
      <c r="AC192" s="970">
        <f t="shared" si="72"/>
        <v>1559.1817706151505</v>
      </c>
      <c r="AD192" s="970">
        <f t="shared" si="72"/>
        <v>1559.1817706151505</v>
      </c>
      <c r="AE192" s="970">
        <f t="shared" si="72"/>
        <v>1559.1817706151505</v>
      </c>
      <c r="AF192" s="970">
        <f t="shared" si="72"/>
        <v>1559.1817706151505</v>
      </c>
      <c r="AG192" s="970">
        <f t="shared" si="72"/>
        <v>1559.1817706151505</v>
      </c>
      <c r="AH192" s="970">
        <f t="shared" si="72"/>
        <v>1559.1817706151505</v>
      </c>
      <c r="AI192" s="970">
        <f t="shared" si="72"/>
        <v>1559.1817706151505</v>
      </c>
      <c r="AJ192" s="970">
        <f t="shared" si="72"/>
        <v>1559.1817706151505</v>
      </c>
      <c r="AK192" s="970">
        <f t="shared" si="72"/>
        <v>1559.1817706151505</v>
      </c>
      <c r="AL192" s="970">
        <f t="shared" si="72"/>
        <v>1559.1817706151505</v>
      </c>
      <c r="AM192" s="970">
        <f t="shared" si="72"/>
        <v>1559.1817706151505</v>
      </c>
      <c r="AN192" s="970">
        <f t="shared" si="72"/>
        <v>1559.1817706151505</v>
      </c>
      <c r="AO192" s="970">
        <f t="shared" si="72"/>
        <v>1559.1817706151505</v>
      </c>
      <c r="AP192" s="970">
        <f t="shared" si="72"/>
        <v>1559.1817706151505</v>
      </c>
      <c r="AQ192" s="970">
        <f t="shared" si="72"/>
        <v>1559.1817706151505</v>
      </c>
      <c r="AR192" s="970">
        <f t="shared" si="72"/>
        <v>1559.1817706151505</v>
      </c>
      <c r="AS192" s="970">
        <f t="shared" si="72"/>
        <v>1559.1817706151505</v>
      </c>
      <c r="AT192" s="970">
        <f t="shared" si="72"/>
        <v>1559.1817706151505</v>
      </c>
      <c r="AU192" s="970">
        <f t="shared" si="72"/>
        <v>1559.1817706151505</v>
      </c>
      <c r="AV192" s="970">
        <f t="shared" si="72"/>
        <v>1559.1817706151505</v>
      </c>
      <c r="AW192" s="970">
        <f t="shared" si="72"/>
        <v>1559.1817706151505</v>
      </c>
      <c r="AX192" s="970">
        <f t="shared" si="72"/>
        <v>1559.1817706151505</v>
      </c>
      <c r="AY192" s="970">
        <f t="shared" si="72"/>
        <v>1559.1817706151505</v>
      </c>
      <c r="AZ192" s="970">
        <f t="shared" si="72"/>
        <v>1559.1817706151505</v>
      </c>
      <c r="BA192" s="970">
        <f t="shared" si="72"/>
        <v>1559.1817706151505</v>
      </c>
      <c r="BB192" s="970">
        <f t="shared" si="72"/>
        <v>1559.1817706151505</v>
      </c>
      <c r="BC192" s="970">
        <f t="shared" si="72"/>
        <v>1559.1817706151505</v>
      </c>
      <c r="BD192" s="970">
        <f t="shared" si="72"/>
        <v>1559.1817706151505</v>
      </c>
      <c r="BE192" s="970">
        <f t="shared" si="72"/>
        <v>1559.1817706151505</v>
      </c>
      <c r="BF192" s="970">
        <f t="shared" si="72"/>
        <v>1559.1817706151505</v>
      </c>
      <c r="BG192" s="970">
        <f t="shared" si="72"/>
        <v>1559.1817706151505</v>
      </c>
      <c r="BH192" s="970">
        <f t="shared" si="72"/>
        <v>1559.1817706151505</v>
      </c>
      <c r="BI192" s="970">
        <f t="shared" si="72"/>
        <v>1559.1817706151505</v>
      </c>
      <c r="BJ192" s="970">
        <f t="shared" si="72"/>
        <v>1559.1817706151505</v>
      </c>
      <c r="BK192" s="970">
        <f t="shared" si="72"/>
        <v>1559.1817706151505</v>
      </c>
      <c r="BL192" s="970">
        <f t="shared" si="72"/>
        <v>1559.1817706151505</v>
      </c>
      <c r="BM192" s="970">
        <f t="shared" si="72"/>
        <v>1559.1817706151505</v>
      </c>
      <c r="BN192" s="970">
        <f t="shared" si="72"/>
        <v>1559.1817706151505</v>
      </c>
      <c r="BO192" s="970">
        <f t="shared" si="72"/>
        <v>1559.1817706151505</v>
      </c>
      <c r="BP192" s="970">
        <f t="shared" si="72"/>
        <v>1559.1817706151505</v>
      </c>
      <c r="BQ192" s="970">
        <f t="shared" si="72"/>
        <v>1559.1817706151505</v>
      </c>
      <c r="BR192" s="970">
        <f t="shared" si="72"/>
        <v>1559.1817706151505</v>
      </c>
      <c r="BS192" s="970">
        <f t="shared" si="72"/>
        <v>1559.1817706151505</v>
      </c>
      <c r="BT192" s="970">
        <f t="shared" si="72"/>
        <v>1559.1817706151505</v>
      </c>
      <c r="BU192" s="970">
        <f t="shared" si="72"/>
        <v>1559.1817706151505</v>
      </c>
      <c r="BV192" s="970">
        <f t="shared" si="72"/>
        <v>1559.1817706151505</v>
      </c>
      <c r="BW192" s="970">
        <f t="shared" si="72"/>
        <v>1559.1817706151505</v>
      </c>
      <c r="BX192" s="970">
        <f t="shared" si="72"/>
        <v>1559.1817706151505</v>
      </c>
      <c r="BY192" s="970">
        <f t="shared" si="72"/>
        <v>1559.1817706151505</v>
      </c>
      <c r="BZ192" s="970">
        <f t="shared" si="72"/>
        <v>1559.1817706151505</v>
      </c>
      <c r="CA192" s="970">
        <f t="shared" si="72"/>
        <v>1559.1817706151505</v>
      </c>
      <c r="CB192" s="970">
        <f t="shared" si="72"/>
        <v>1559.1817706151505</v>
      </c>
      <c r="CC192" s="970">
        <f t="shared" si="72"/>
        <v>1559.1817706151505</v>
      </c>
      <c r="CD192" s="970">
        <f t="shared" si="72"/>
        <v>1559.1817706151505</v>
      </c>
      <c r="CE192" s="970">
        <f t="shared" si="72"/>
        <v>1559.1817706151505</v>
      </c>
      <c r="CF192" s="970">
        <f t="shared" si="72"/>
        <v>1559.1817706151505</v>
      </c>
      <c r="CG192" s="970">
        <f t="shared" si="72"/>
        <v>1559.1817706151505</v>
      </c>
      <c r="CH192" s="970">
        <f t="shared" si="72"/>
        <v>1559.1817706151505</v>
      </c>
      <c r="CI192" s="970">
        <f t="shared" si="72"/>
        <v>1559.1817706151505</v>
      </c>
      <c r="CJ192" s="970">
        <f t="shared" si="72"/>
        <v>1559.1817706151505</v>
      </c>
      <c r="CK192" s="970">
        <f t="shared" ref="CK192:DW192" si="73">SUM(CK181:CK191)</f>
        <v>1559.1817706151505</v>
      </c>
      <c r="CL192" s="970">
        <f t="shared" si="73"/>
        <v>1559.1817706151505</v>
      </c>
      <c r="CM192" s="970">
        <f t="shared" si="73"/>
        <v>1559.1817706151505</v>
      </c>
      <c r="CN192" s="970">
        <f t="shared" si="73"/>
        <v>1559.1817706151505</v>
      </c>
      <c r="CO192" s="970">
        <f t="shared" si="73"/>
        <v>1559.1817706151505</v>
      </c>
      <c r="CP192" s="970">
        <f t="shared" si="73"/>
        <v>1559.1817706151505</v>
      </c>
      <c r="CQ192" s="970">
        <f t="shared" si="73"/>
        <v>1559.1817706151505</v>
      </c>
      <c r="CR192" s="970">
        <f t="shared" si="73"/>
        <v>1559.1817706151505</v>
      </c>
      <c r="CS192" s="970">
        <f t="shared" si="73"/>
        <v>1559.1817706151505</v>
      </c>
      <c r="CT192" s="970">
        <f t="shared" si="73"/>
        <v>1559.1817706151505</v>
      </c>
      <c r="CU192" s="970">
        <f t="shared" si="73"/>
        <v>1559.1817706151505</v>
      </c>
      <c r="CV192" s="970">
        <f t="shared" si="73"/>
        <v>1559.1817706151505</v>
      </c>
      <c r="CW192" s="970">
        <f t="shared" si="73"/>
        <v>1559.1817706151505</v>
      </c>
      <c r="CX192" s="970">
        <f t="shared" si="73"/>
        <v>1559.1817706151505</v>
      </c>
      <c r="CY192" s="971">
        <f t="shared" si="73"/>
        <v>1559.1817706151505</v>
      </c>
      <c r="CZ192" s="972">
        <f t="shared" si="73"/>
        <v>0</v>
      </c>
      <c r="DA192" s="973">
        <f t="shared" si="73"/>
        <v>0</v>
      </c>
      <c r="DB192" s="973">
        <f t="shared" si="73"/>
        <v>0</v>
      </c>
      <c r="DC192" s="973">
        <f t="shared" si="73"/>
        <v>0</v>
      </c>
      <c r="DD192" s="973">
        <f t="shared" si="73"/>
        <v>0</v>
      </c>
      <c r="DE192" s="973">
        <f t="shared" si="73"/>
        <v>0</v>
      </c>
      <c r="DF192" s="973">
        <f t="shared" si="73"/>
        <v>0</v>
      </c>
      <c r="DG192" s="973">
        <f t="shared" si="73"/>
        <v>0</v>
      </c>
      <c r="DH192" s="973">
        <f t="shared" si="73"/>
        <v>0</v>
      </c>
      <c r="DI192" s="973">
        <f t="shared" si="73"/>
        <v>0</v>
      </c>
      <c r="DJ192" s="973">
        <f t="shared" si="73"/>
        <v>0</v>
      </c>
      <c r="DK192" s="973">
        <f t="shared" si="73"/>
        <v>0</v>
      </c>
      <c r="DL192" s="973">
        <f t="shared" si="73"/>
        <v>0</v>
      </c>
      <c r="DM192" s="973">
        <f t="shared" si="73"/>
        <v>0</v>
      </c>
      <c r="DN192" s="973">
        <f t="shared" si="73"/>
        <v>0</v>
      </c>
      <c r="DO192" s="973">
        <f t="shared" si="73"/>
        <v>0</v>
      </c>
      <c r="DP192" s="973">
        <f t="shared" si="73"/>
        <v>0</v>
      </c>
      <c r="DQ192" s="973">
        <f t="shared" si="73"/>
        <v>0</v>
      </c>
      <c r="DR192" s="973">
        <f t="shared" si="73"/>
        <v>0</v>
      </c>
      <c r="DS192" s="973">
        <f t="shared" si="73"/>
        <v>0</v>
      </c>
      <c r="DT192" s="973">
        <f t="shared" si="73"/>
        <v>0</v>
      </c>
      <c r="DU192" s="973">
        <f t="shared" si="73"/>
        <v>0</v>
      </c>
      <c r="DV192" s="973">
        <f t="shared" si="73"/>
        <v>0</v>
      </c>
      <c r="DW192" s="974">
        <f t="shared" si="73"/>
        <v>0</v>
      </c>
      <c r="DX192" s="934"/>
    </row>
    <row r="193" spans="2:128" ht="43.15" customHeight="1" x14ac:dyDescent="0.2">
      <c r="B193" s="942" t="s">
        <v>770</v>
      </c>
      <c r="C193" s="693" t="s">
        <v>786</v>
      </c>
      <c r="D193" s="944" t="s">
        <v>787</v>
      </c>
      <c r="E193" s="978" t="s">
        <v>522</v>
      </c>
      <c r="F193" s="945" t="s">
        <v>696</v>
      </c>
      <c r="G193" s="946" t="s">
        <v>51</v>
      </c>
      <c r="H193" s="947" t="s">
        <v>490</v>
      </c>
      <c r="I193" s="948">
        <f>MAX(X193:AV193)</f>
        <v>2</v>
      </c>
      <c r="J193" s="949">
        <f>SUMPRODUCT($X$2:$CY$2,$X193:$CY193)*365</f>
        <v>20461.912831930342</v>
      </c>
      <c r="K193" s="949">
        <f>SUMPRODUCT($X$2:$CY$2,$X194:$CY194)+SUMPRODUCT($X$2:$CY$2,$X195:$CY195)+SUMPRODUCT($X$2:$CY$2,$X196:$CY196)</f>
        <v>13600.745297320424</v>
      </c>
      <c r="L193" s="949">
        <f>SUMPRODUCT($X$2:$CY$2,$X197:$CY197) +SUMPRODUCT($X$2:$CY$2,$X198:$CY198)</f>
        <v>7848.4049218362979</v>
      </c>
      <c r="M193" s="949">
        <f>SUMPRODUCT($X$2:$CY$2,$X199:$CY199)</f>
        <v>-1784.7842051505027</v>
      </c>
      <c r="N193" s="949">
        <f>SUMPRODUCT($X$2:$CY$2,$X202:$CY202) +SUMPRODUCT($X$2:$CY$2,$X203:$CY203)</f>
        <v>437.23645212094323</v>
      </c>
      <c r="O193" s="949">
        <f>SUMPRODUCT($X$2:$CY$2,$X200:$CY200) +SUMPRODUCT($X$2:$CY$2,$X201:$CY201) +SUMPRODUCT($X$2:$CY$2,$X204:$CY204)</f>
        <v>-14906.979595471585</v>
      </c>
      <c r="P193" s="949">
        <f>SUM(K193:O193)</f>
        <v>5194.6228706555739</v>
      </c>
      <c r="Q193" s="949">
        <f>(SUM(K193:M193)*100000)/(J193*1000)</f>
        <v>96.10228611335117</v>
      </c>
      <c r="R193" s="950">
        <f>(P193*100000)/(J193*1000)</f>
        <v>25.386790146762255</v>
      </c>
      <c r="S193" s="951">
        <v>3</v>
      </c>
      <c r="T193" s="952">
        <v>4</v>
      </c>
      <c r="U193" s="696" t="s">
        <v>491</v>
      </c>
      <c r="V193" s="697" t="s">
        <v>123</v>
      </c>
      <c r="W193" s="698" t="s">
        <v>75</v>
      </c>
      <c r="X193" s="688">
        <v>1</v>
      </c>
      <c r="Y193" s="688">
        <v>2</v>
      </c>
      <c r="Z193" s="688">
        <f>Y193</f>
        <v>2</v>
      </c>
      <c r="AA193" s="688">
        <f>Z193</f>
        <v>2</v>
      </c>
      <c r="AB193" s="688">
        <v>2</v>
      </c>
      <c r="AC193" s="688">
        <v>2</v>
      </c>
      <c r="AD193" s="688">
        <v>2</v>
      </c>
      <c r="AE193" s="688">
        <v>2</v>
      </c>
      <c r="AF193" s="688">
        <v>2</v>
      </c>
      <c r="AG193" s="688">
        <v>2</v>
      </c>
      <c r="AH193" s="688">
        <v>2</v>
      </c>
      <c r="AI193" s="688">
        <v>2</v>
      </c>
      <c r="AJ193" s="688">
        <v>2</v>
      </c>
      <c r="AK193" s="688">
        <v>2</v>
      </c>
      <c r="AL193" s="688">
        <v>2</v>
      </c>
      <c r="AM193" s="688">
        <v>2</v>
      </c>
      <c r="AN193" s="688">
        <v>2</v>
      </c>
      <c r="AO193" s="688">
        <v>2</v>
      </c>
      <c r="AP193" s="688">
        <v>2</v>
      </c>
      <c r="AQ193" s="688">
        <v>2</v>
      </c>
      <c r="AR193" s="688">
        <v>2</v>
      </c>
      <c r="AS193" s="688">
        <v>2</v>
      </c>
      <c r="AT193" s="688">
        <v>2</v>
      </c>
      <c r="AU193" s="688">
        <v>2</v>
      </c>
      <c r="AV193" s="688">
        <v>2</v>
      </c>
      <c r="AW193" s="688">
        <v>2</v>
      </c>
      <c r="AX193" s="688">
        <v>2</v>
      </c>
      <c r="AY193" s="688">
        <v>2</v>
      </c>
      <c r="AZ193" s="688">
        <v>2</v>
      </c>
      <c r="BA193" s="688">
        <v>2</v>
      </c>
      <c r="BB193" s="688">
        <v>2</v>
      </c>
      <c r="BC193" s="688">
        <v>2</v>
      </c>
      <c r="BD193" s="688">
        <v>2</v>
      </c>
      <c r="BE193" s="688">
        <v>2</v>
      </c>
      <c r="BF193" s="688">
        <v>2</v>
      </c>
      <c r="BG193" s="688">
        <v>2</v>
      </c>
      <c r="BH193" s="688">
        <v>2</v>
      </c>
      <c r="BI193" s="688">
        <v>2</v>
      </c>
      <c r="BJ193" s="688">
        <v>2</v>
      </c>
      <c r="BK193" s="688">
        <v>2</v>
      </c>
      <c r="BL193" s="688">
        <v>2</v>
      </c>
      <c r="BM193" s="688">
        <v>2</v>
      </c>
      <c r="BN193" s="688">
        <v>2</v>
      </c>
      <c r="BO193" s="688">
        <v>2</v>
      </c>
      <c r="BP193" s="688">
        <v>2</v>
      </c>
      <c r="BQ193" s="688">
        <v>2</v>
      </c>
      <c r="BR193" s="688">
        <v>2</v>
      </c>
      <c r="BS193" s="688">
        <v>2</v>
      </c>
      <c r="BT193" s="688">
        <v>2</v>
      </c>
      <c r="BU193" s="688">
        <v>2</v>
      </c>
      <c r="BV193" s="688">
        <v>2</v>
      </c>
      <c r="BW193" s="688">
        <v>2</v>
      </c>
      <c r="BX193" s="688">
        <v>2</v>
      </c>
      <c r="BY193" s="688">
        <v>2</v>
      </c>
      <c r="BZ193" s="688">
        <v>2</v>
      </c>
      <c r="CA193" s="688">
        <v>2</v>
      </c>
      <c r="CB193" s="688">
        <v>2</v>
      </c>
      <c r="CC193" s="688">
        <v>2</v>
      </c>
      <c r="CD193" s="688">
        <v>2</v>
      </c>
      <c r="CE193" s="688">
        <v>2</v>
      </c>
      <c r="CF193" s="688">
        <v>2</v>
      </c>
      <c r="CG193" s="688">
        <v>2</v>
      </c>
      <c r="CH193" s="688">
        <v>2</v>
      </c>
      <c r="CI193" s="688">
        <v>2</v>
      </c>
      <c r="CJ193" s="688">
        <v>2</v>
      </c>
      <c r="CK193" s="688">
        <v>2</v>
      </c>
      <c r="CL193" s="688">
        <v>2</v>
      </c>
      <c r="CM193" s="688">
        <v>2</v>
      </c>
      <c r="CN193" s="688">
        <v>2</v>
      </c>
      <c r="CO193" s="688">
        <v>2</v>
      </c>
      <c r="CP193" s="688">
        <v>2</v>
      </c>
      <c r="CQ193" s="688">
        <v>2</v>
      </c>
      <c r="CR193" s="688">
        <v>2</v>
      </c>
      <c r="CS193" s="688">
        <v>2</v>
      </c>
      <c r="CT193" s="688">
        <v>2</v>
      </c>
      <c r="CU193" s="688">
        <v>2</v>
      </c>
      <c r="CV193" s="688">
        <v>2</v>
      </c>
      <c r="CW193" s="688">
        <v>2</v>
      </c>
      <c r="CX193" s="688">
        <v>2</v>
      </c>
      <c r="CY193" s="688">
        <v>2</v>
      </c>
      <c r="CZ193" s="953">
        <v>0</v>
      </c>
      <c r="DA193" s="954">
        <v>0</v>
      </c>
      <c r="DB193" s="954">
        <v>0</v>
      </c>
      <c r="DC193" s="954">
        <v>0</v>
      </c>
      <c r="DD193" s="954">
        <v>0</v>
      </c>
      <c r="DE193" s="954">
        <v>0</v>
      </c>
      <c r="DF193" s="954">
        <v>0</v>
      </c>
      <c r="DG193" s="954">
        <v>0</v>
      </c>
      <c r="DH193" s="954">
        <v>0</v>
      </c>
      <c r="DI193" s="954">
        <v>0</v>
      </c>
      <c r="DJ193" s="954">
        <v>0</v>
      </c>
      <c r="DK193" s="954">
        <v>0</v>
      </c>
      <c r="DL193" s="954">
        <v>0</v>
      </c>
      <c r="DM193" s="954">
        <v>0</v>
      </c>
      <c r="DN193" s="954">
        <v>0</v>
      </c>
      <c r="DO193" s="954">
        <v>0</v>
      </c>
      <c r="DP193" s="954">
        <v>0</v>
      </c>
      <c r="DQ193" s="954">
        <v>0</v>
      </c>
      <c r="DR193" s="954">
        <v>0</v>
      </c>
      <c r="DS193" s="954">
        <v>0</v>
      </c>
      <c r="DT193" s="954">
        <v>0</v>
      </c>
      <c r="DU193" s="954">
        <v>0</v>
      </c>
      <c r="DV193" s="954">
        <v>0</v>
      </c>
      <c r="DW193" s="955">
        <v>0</v>
      </c>
      <c r="DX193" s="934"/>
    </row>
    <row r="194" spans="2:128" x14ac:dyDescent="0.2">
      <c r="B194" s="956"/>
      <c r="C194" s="735"/>
      <c r="D194" s="957"/>
      <c r="E194" s="958"/>
      <c r="F194" s="959"/>
      <c r="G194" s="957"/>
      <c r="H194" s="959"/>
      <c r="I194" s="959"/>
      <c r="J194" s="959"/>
      <c r="K194" s="959"/>
      <c r="L194" s="959"/>
      <c r="M194" s="959"/>
      <c r="N194" s="959"/>
      <c r="O194" s="959"/>
      <c r="P194" s="959"/>
      <c r="Q194" s="959"/>
      <c r="R194" s="738"/>
      <c r="S194" s="959"/>
      <c r="T194" s="959"/>
      <c r="U194" s="699" t="s">
        <v>492</v>
      </c>
      <c r="V194" s="697" t="s">
        <v>123</v>
      </c>
      <c r="W194" s="698" t="s">
        <v>493</v>
      </c>
      <c r="X194" s="689">
        <f>[2]Costs!F67</f>
        <v>1900</v>
      </c>
      <c r="Y194" s="689">
        <f>[2]Costs!G67</f>
        <v>1900</v>
      </c>
      <c r="Z194" s="689">
        <f>[2]Costs!H67</f>
        <v>0</v>
      </c>
      <c r="AA194" s="689">
        <v>0</v>
      </c>
      <c r="AB194" s="689">
        <v>0</v>
      </c>
      <c r="AC194" s="689">
        <v>30</v>
      </c>
      <c r="AD194" s="689">
        <v>0</v>
      </c>
      <c r="AE194" s="689">
        <v>0</v>
      </c>
      <c r="AF194" s="689">
        <v>0</v>
      </c>
      <c r="AG194" s="689">
        <v>0</v>
      </c>
      <c r="AH194" s="689">
        <v>80</v>
      </c>
      <c r="AI194" s="689">
        <v>0</v>
      </c>
      <c r="AJ194" s="689">
        <v>0</v>
      </c>
      <c r="AK194" s="689">
        <v>0</v>
      </c>
      <c r="AL194" s="689">
        <v>0</v>
      </c>
      <c r="AM194" s="689">
        <v>30</v>
      </c>
      <c r="AN194" s="689">
        <v>0</v>
      </c>
      <c r="AO194" s="689">
        <v>0</v>
      </c>
      <c r="AP194" s="689">
        <v>0</v>
      </c>
      <c r="AQ194" s="689">
        <v>0</v>
      </c>
      <c r="AR194" s="689">
        <v>80</v>
      </c>
      <c r="AS194" s="689">
        <v>0</v>
      </c>
      <c r="AT194" s="689">
        <v>0</v>
      </c>
      <c r="AU194" s="689">
        <v>0</v>
      </c>
      <c r="AV194" s="689">
        <v>0</v>
      </c>
      <c r="AW194" s="689">
        <v>30</v>
      </c>
      <c r="AX194" s="689">
        <v>0</v>
      </c>
      <c r="AY194" s="689">
        <v>0</v>
      </c>
      <c r="AZ194" s="689">
        <v>0</v>
      </c>
      <c r="BA194" s="689">
        <v>0</v>
      </c>
      <c r="BB194" s="689">
        <v>80</v>
      </c>
      <c r="BC194" s="689">
        <v>0</v>
      </c>
      <c r="BD194" s="689">
        <v>0</v>
      </c>
      <c r="BE194" s="689">
        <v>0</v>
      </c>
      <c r="BF194" s="689">
        <v>0</v>
      </c>
      <c r="BG194" s="689">
        <v>30</v>
      </c>
      <c r="BH194" s="689">
        <v>0</v>
      </c>
      <c r="BI194" s="689">
        <v>0</v>
      </c>
      <c r="BJ194" s="689">
        <v>0</v>
      </c>
      <c r="BK194" s="689">
        <v>0</v>
      </c>
      <c r="BL194" s="689">
        <v>80</v>
      </c>
      <c r="BM194" s="689">
        <v>0</v>
      </c>
      <c r="BN194" s="689">
        <v>0</v>
      </c>
      <c r="BO194" s="689">
        <v>0</v>
      </c>
      <c r="BP194" s="689">
        <v>0</v>
      </c>
      <c r="BQ194" s="689">
        <v>30</v>
      </c>
      <c r="BR194" s="689">
        <v>0</v>
      </c>
      <c r="BS194" s="689">
        <v>0</v>
      </c>
      <c r="BT194" s="689">
        <v>0</v>
      </c>
      <c r="BU194" s="689">
        <v>0</v>
      </c>
      <c r="BV194" s="689">
        <v>80</v>
      </c>
      <c r="BW194" s="689">
        <v>0</v>
      </c>
      <c r="BX194" s="689">
        <v>0</v>
      </c>
      <c r="BY194" s="689">
        <v>0</v>
      </c>
      <c r="BZ194" s="689">
        <v>0</v>
      </c>
      <c r="CA194" s="689">
        <v>30</v>
      </c>
      <c r="CB194" s="689">
        <v>0</v>
      </c>
      <c r="CC194" s="689">
        <v>0</v>
      </c>
      <c r="CD194" s="689">
        <v>0</v>
      </c>
      <c r="CE194" s="689">
        <v>0</v>
      </c>
      <c r="CF194" s="689">
        <v>80</v>
      </c>
      <c r="CG194" s="689">
        <v>0</v>
      </c>
      <c r="CH194" s="689">
        <v>0</v>
      </c>
      <c r="CI194" s="689">
        <v>0</v>
      </c>
      <c r="CJ194" s="689">
        <v>0</v>
      </c>
      <c r="CK194" s="689">
        <v>30</v>
      </c>
      <c r="CL194" s="689">
        <v>0</v>
      </c>
      <c r="CM194" s="689">
        <v>0</v>
      </c>
      <c r="CN194" s="689">
        <v>0</v>
      </c>
      <c r="CO194" s="689">
        <v>0</v>
      </c>
      <c r="CP194" s="689">
        <v>80</v>
      </c>
      <c r="CQ194" s="689">
        <v>0</v>
      </c>
      <c r="CR194" s="689">
        <v>0</v>
      </c>
      <c r="CS194" s="689">
        <v>0</v>
      </c>
      <c r="CT194" s="689">
        <v>0</v>
      </c>
      <c r="CU194" s="689">
        <v>30</v>
      </c>
      <c r="CV194" s="689">
        <v>0</v>
      </c>
      <c r="CW194" s="689">
        <v>0</v>
      </c>
      <c r="CX194" s="689">
        <v>0</v>
      </c>
      <c r="CY194" s="689">
        <v>0</v>
      </c>
      <c r="CZ194" s="953">
        <v>0</v>
      </c>
      <c r="DA194" s="954">
        <v>0</v>
      </c>
      <c r="DB194" s="954">
        <v>0</v>
      </c>
      <c r="DC194" s="954">
        <v>0</v>
      </c>
      <c r="DD194" s="954">
        <v>0</v>
      </c>
      <c r="DE194" s="954">
        <v>0</v>
      </c>
      <c r="DF194" s="954">
        <v>0</v>
      </c>
      <c r="DG194" s="954">
        <v>0</v>
      </c>
      <c r="DH194" s="954">
        <v>0</v>
      </c>
      <c r="DI194" s="954">
        <v>0</v>
      </c>
      <c r="DJ194" s="954">
        <v>0</v>
      </c>
      <c r="DK194" s="954">
        <v>0</v>
      </c>
      <c r="DL194" s="954">
        <v>0</v>
      </c>
      <c r="DM194" s="954">
        <v>0</v>
      </c>
      <c r="DN194" s="954">
        <v>0</v>
      </c>
      <c r="DO194" s="954">
        <v>0</v>
      </c>
      <c r="DP194" s="954">
        <v>0</v>
      </c>
      <c r="DQ194" s="954">
        <v>0</v>
      </c>
      <c r="DR194" s="954">
        <v>0</v>
      </c>
      <c r="DS194" s="954">
        <v>0</v>
      </c>
      <c r="DT194" s="954">
        <v>0</v>
      </c>
      <c r="DU194" s="954">
        <v>0</v>
      </c>
      <c r="DV194" s="954">
        <v>0</v>
      </c>
      <c r="DW194" s="955">
        <v>0</v>
      </c>
      <c r="DX194" s="934"/>
    </row>
    <row r="195" spans="2:128" x14ac:dyDescent="0.2">
      <c r="B195" s="960"/>
      <c r="C195" s="743"/>
      <c r="D195" s="961"/>
      <c r="E195" s="962"/>
      <c r="F195" s="961"/>
      <c r="G195" s="961"/>
      <c r="H195" s="961"/>
      <c r="I195" s="961"/>
      <c r="J195" s="961"/>
      <c r="K195" s="961"/>
      <c r="L195" s="961"/>
      <c r="M195" s="961"/>
      <c r="N195" s="961"/>
      <c r="O195" s="961"/>
      <c r="P195" s="961"/>
      <c r="Q195" s="961"/>
      <c r="R195" s="745"/>
      <c r="S195" s="961"/>
      <c r="T195" s="961"/>
      <c r="U195" s="699" t="s">
        <v>494</v>
      </c>
      <c r="V195" s="697" t="s">
        <v>123</v>
      </c>
      <c r="W195" s="698" t="s">
        <v>493</v>
      </c>
      <c r="X195" s="700">
        <f>[2]Costs!F68</f>
        <v>90</v>
      </c>
      <c r="Y195" s="700">
        <f>[2]Costs!G68</f>
        <v>180</v>
      </c>
      <c r="Z195" s="700">
        <f>[2]Costs!H68</f>
        <v>180</v>
      </c>
      <c r="AA195" s="700">
        <f>[2]Costs!I68</f>
        <v>180</v>
      </c>
      <c r="AB195" s="700">
        <f>[2]Costs!J68</f>
        <v>180</v>
      </c>
      <c r="AC195" s="700">
        <f>[2]Costs!K68</f>
        <v>90</v>
      </c>
      <c r="AD195" s="700">
        <f>AC195</f>
        <v>90</v>
      </c>
      <c r="AE195" s="700">
        <f t="shared" ref="AE195:CP195" si="74">AD195</f>
        <v>90</v>
      </c>
      <c r="AF195" s="700">
        <f t="shared" si="74"/>
        <v>90</v>
      </c>
      <c r="AG195" s="700">
        <f t="shared" si="74"/>
        <v>90</v>
      </c>
      <c r="AH195" s="700">
        <f t="shared" si="74"/>
        <v>90</v>
      </c>
      <c r="AI195" s="700">
        <f t="shared" si="74"/>
        <v>90</v>
      </c>
      <c r="AJ195" s="700">
        <f t="shared" si="74"/>
        <v>90</v>
      </c>
      <c r="AK195" s="700">
        <f t="shared" si="74"/>
        <v>90</v>
      </c>
      <c r="AL195" s="700">
        <f t="shared" si="74"/>
        <v>90</v>
      </c>
      <c r="AM195" s="700">
        <f t="shared" si="74"/>
        <v>90</v>
      </c>
      <c r="AN195" s="700">
        <f t="shared" si="74"/>
        <v>90</v>
      </c>
      <c r="AO195" s="700">
        <f t="shared" si="74"/>
        <v>90</v>
      </c>
      <c r="AP195" s="700">
        <f t="shared" si="74"/>
        <v>90</v>
      </c>
      <c r="AQ195" s="700">
        <f t="shared" si="74"/>
        <v>90</v>
      </c>
      <c r="AR195" s="700">
        <f t="shared" si="74"/>
        <v>90</v>
      </c>
      <c r="AS195" s="700">
        <f t="shared" si="74"/>
        <v>90</v>
      </c>
      <c r="AT195" s="700">
        <f t="shared" si="74"/>
        <v>90</v>
      </c>
      <c r="AU195" s="700">
        <f t="shared" si="74"/>
        <v>90</v>
      </c>
      <c r="AV195" s="700">
        <f t="shared" si="74"/>
        <v>90</v>
      </c>
      <c r="AW195" s="700">
        <f t="shared" si="74"/>
        <v>90</v>
      </c>
      <c r="AX195" s="700">
        <f t="shared" si="74"/>
        <v>90</v>
      </c>
      <c r="AY195" s="700">
        <f t="shared" si="74"/>
        <v>90</v>
      </c>
      <c r="AZ195" s="700">
        <f t="shared" si="74"/>
        <v>90</v>
      </c>
      <c r="BA195" s="700">
        <f t="shared" si="74"/>
        <v>90</v>
      </c>
      <c r="BB195" s="700">
        <f t="shared" si="74"/>
        <v>90</v>
      </c>
      <c r="BC195" s="700">
        <f t="shared" si="74"/>
        <v>90</v>
      </c>
      <c r="BD195" s="700">
        <f t="shared" si="74"/>
        <v>90</v>
      </c>
      <c r="BE195" s="700">
        <f t="shared" si="74"/>
        <v>90</v>
      </c>
      <c r="BF195" s="700">
        <f t="shared" si="74"/>
        <v>90</v>
      </c>
      <c r="BG195" s="700">
        <f t="shared" si="74"/>
        <v>90</v>
      </c>
      <c r="BH195" s="700">
        <f t="shared" si="74"/>
        <v>90</v>
      </c>
      <c r="BI195" s="700">
        <f t="shared" si="74"/>
        <v>90</v>
      </c>
      <c r="BJ195" s="700">
        <f t="shared" si="74"/>
        <v>90</v>
      </c>
      <c r="BK195" s="700">
        <f t="shared" si="74"/>
        <v>90</v>
      </c>
      <c r="BL195" s="700">
        <f t="shared" si="74"/>
        <v>90</v>
      </c>
      <c r="BM195" s="700">
        <f t="shared" si="74"/>
        <v>90</v>
      </c>
      <c r="BN195" s="700">
        <f t="shared" si="74"/>
        <v>90</v>
      </c>
      <c r="BO195" s="700">
        <f t="shared" si="74"/>
        <v>90</v>
      </c>
      <c r="BP195" s="700">
        <f t="shared" si="74"/>
        <v>90</v>
      </c>
      <c r="BQ195" s="700">
        <f t="shared" si="74"/>
        <v>90</v>
      </c>
      <c r="BR195" s="700">
        <f t="shared" si="74"/>
        <v>90</v>
      </c>
      <c r="BS195" s="700">
        <f t="shared" si="74"/>
        <v>90</v>
      </c>
      <c r="BT195" s="700">
        <f t="shared" si="74"/>
        <v>90</v>
      </c>
      <c r="BU195" s="700">
        <f t="shared" si="74"/>
        <v>90</v>
      </c>
      <c r="BV195" s="700">
        <f t="shared" si="74"/>
        <v>90</v>
      </c>
      <c r="BW195" s="700">
        <f t="shared" si="74"/>
        <v>90</v>
      </c>
      <c r="BX195" s="700">
        <f t="shared" si="74"/>
        <v>90</v>
      </c>
      <c r="BY195" s="700">
        <f t="shared" si="74"/>
        <v>90</v>
      </c>
      <c r="BZ195" s="700">
        <f t="shared" si="74"/>
        <v>90</v>
      </c>
      <c r="CA195" s="700">
        <f t="shared" si="74"/>
        <v>90</v>
      </c>
      <c r="CB195" s="700">
        <f t="shared" si="74"/>
        <v>90</v>
      </c>
      <c r="CC195" s="700">
        <f t="shared" si="74"/>
        <v>90</v>
      </c>
      <c r="CD195" s="700">
        <f t="shared" si="74"/>
        <v>90</v>
      </c>
      <c r="CE195" s="700">
        <f t="shared" si="74"/>
        <v>90</v>
      </c>
      <c r="CF195" s="700">
        <f t="shared" si="74"/>
        <v>90</v>
      </c>
      <c r="CG195" s="700">
        <f t="shared" si="74"/>
        <v>90</v>
      </c>
      <c r="CH195" s="700">
        <f t="shared" si="74"/>
        <v>90</v>
      </c>
      <c r="CI195" s="700">
        <f t="shared" si="74"/>
        <v>90</v>
      </c>
      <c r="CJ195" s="700">
        <f t="shared" si="74"/>
        <v>90</v>
      </c>
      <c r="CK195" s="700">
        <f t="shared" si="74"/>
        <v>90</v>
      </c>
      <c r="CL195" s="700">
        <f t="shared" si="74"/>
        <v>90</v>
      </c>
      <c r="CM195" s="700">
        <f t="shared" si="74"/>
        <v>90</v>
      </c>
      <c r="CN195" s="700">
        <f t="shared" si="74"/>
        <v>90</v>
      </c>
      <c r="CO195" s="700">
        <f t="shared" si="74"/>
        <v>90</v>
      </c>
      <c r="CP195" s="700">
        <f t="shared" si="74"/>
        <v>90</v>
      </c>
      <c r="CQ195" s="700">
        <f t="shared" ref="CQ195:CY195" si="75">CP195</f>
        <v>90</v>
      </c>
      <c r="CR195" s="700">
        <f t="shared" si="75"/>
        <v>90</v>
      </c>
      <c r="CS195" s="700">
        <f t="shared" si="75"/>
        <v>90</v>
      </c>
      <c r="CT195" s="700">
        <f t="shared" si="75"/>
        <v>90</v>
      </c>
      <c r="CU195" s="700">
        <f t="shared" si="75"/>
        <v>90</v>
      </c>
      <c r="CV195" s="700">
        <f t="shared" si="75"/>
        <v>90</v>
      </c>
      <c r="CW195" s="700">
        <f t="shared" si="75"/>
        <v>90</v>
      </c>
      <c r="CX195" s="700">
        <f t="shared" si="75"/>
        <v>90</v>
      </c>
      <c r="CY195" s="700">
        <f t="shared" si="75"/>
        <v>90</v>
      </c>
      <c r="CZ195" s="953">
        <v>0</v>
      </c>
      <c r="DA195" s="954">
        <v>0</v>
      </c>
      <c r="DB195" s="954">
        <v>0</v>
      </c>
      <c r="DC195" s="954">
        <v>0</v>
      </c>
      <c r="DD195" s="954">
        <v>0</v>
      </c>
      <c r="DE195" s="954">
        <v>0</v>
      </c>
      <c r="DF195" s="954">
        <v>0</v>
      </c>
      <c r="DG195" s="954">
        <v>0</v>
      </c>
      <c r="DH195" s="954">
        <v>0</v>
      </c>
      <c r="DI195" s="954">
        <v>0</v>
      </c>
      <c r="DJ195" s="954">
        <v>0</v>
      </c>
      <c r="DK195" s="954">
        <v>0</v>
      </c>
      <c r="DL195" s="954">
        <v>0</v>
      </c>
      <c r="DM195" s="954">
        <v>0</v>
      </c>
      <c r="DN195" s="954">
        <v>0</v>
      </c>
      <c r="DO195" s="954">
        <v>0</v>
      </c>
      <c r="DP195" s="954">
        <v>0</v>
      </c>
      <c r="DQ195" s="954">
        <v>0</v>
      </c>
      <c r="DR195" s="954">
        <v>0</v>
      </c>
      <c r="DS195" s="954">
        <v>0</v>
      </c>
      <c r="DT195" s="954">
        <v>0</v>
      </c>
      <c r="DU195" s="954">
        <v>0</v>
      </c>
      <c r="DV195" s="954">
        <v>0</v>
      </c>
      <c r="DW195" s="955">
        <v>0</v>
      </c>
      <c r="DX195" s="934"/>
    </row>
    <row r="196" spans="2:128" x14ac:dyDescent="0.2">
      <c r="B196" s="960"/>
      <c r="C196" s="743"/>
      <c r="D196" s="961"/>
      <c r="E196" s="962"/>
      <c r="F196" s="961"/>
      <c r="G196" s="961"/>
      <c r="H196" s="961"/>
      <c r="I196" s="961"/>
      <c r="J196" s="961"/>
      <c r="K196" s="961"/>
      <c r="L196" s="961"/>
      <c r="M196" s="961"/>
      <c r="N196" s="961"/>
      <c r="O196" s="961"/>
      <c r="P196" s="961"/>
      <c r="Q196" s="961"/>
      <c r="R196" s="745"/>
      <c r="S196" s="961"/>
      <c r="T196" s="961"/>
      <c r="U196" s="699" t="s">
        <v>721</v>
      </c>
      <c r="V196" s="697" t="s">
        <v>123</v>
      </c>
      <c r="W196" s="698" t="s">
        <v>493</v>
      </c>
      <c r="X196" s="689">
        <f>'[2]Financing cost'!B30</f>
        <v>75.239999999999995</v>
      </c>
      <c r="Y196" s="689">
        <f>'[2]Financing cost'!C30</f>
        <v>153.71999999999997</v>
      </c>
      <c r="Z196" s="689">
        <f>'[2]Financing cost'!D30</f>
        <v>160.19999999999996</v>
      </c>
      <c r="AA196" s="689">
        <f>'[2]Financing cost'!E30</f>
        <v>166.67999999999995</v>
      </c>
      <c r="AB196" s="689">
        <f>'[2]Financing cost'!F30</f>
        <v>173.15999999999994</v>
      </c>
      <c r="AC196" s="689">
        <f>'[2]Financing cost'!G30</f>
        <v>176.39999999999995</v>
      </c>
      <c r="AD196" s="689">
        <f>'[2]Financing cost'!H30</f>
        <v>179.63999999999996</v>
      </c>
      <c r="AE196" s="689">
        <f>'[2]Financing cost'!I30</f>
        <v>182.87999999999997</v>
      </c>
      <c r="AF196" s="689">
        <f>'[2]Financing cost'!J30</f>
        <v>186.11999999999998</v>
      </c>
      <c r="AG196" s="689">
        <f>'[2]Financing cost'!K30</f>
        <v>189.35999999999999</v>
      </c>
      <c r="AH196" s="689">
        <f>'[2]Financing cost'!L30</f>
        <v>192.6</v>
      </c>
      <c r="AI196" s="689">
        <f>'[2]Financing cost'!M30</f>
        <v>195.84</v>
      </c>
      <c r="AJ196" s="689">
        <f>'[2]Financing cost'!N30</f>
        <v>199.08</v>
      </c>
      <c r="AK196" s="689">
        <f>'[2]Financing cost'!O30</f>
        <v>202.32000000000002</v>
      </c>
      <c r="AL196" s="689">
        <f>'[2]Financing cost'!P30</f>
        <v>205.56000000000003</v>
      </c>
      <c r="AM196" s="689">
        <f>'[2]Financing cost'!Q30</f>
        <v>208.80000000000004</v>
      </c>
      <c r="AN196" s="689">
        <f>'[2]Financing cost'!R30</f>
        <v>212.04000000000005</v>
      </c>
      <c r="AO196" s="689">
        <f>'[2]Financing cost'!S30</f>
        <v>215.28000000000006</v>
      </c>
      <c r="AP196" s="689">
        <f>'[2]Financing cost'!T30</f>
        <v>218.52000000000007</v>
      </c>
      <c r="AQ196" s="689">
        <f>'[2]Financing cost'!U30</f>
        <v>221.76000000000008</v>
      </c>
      <c r="AR196" s="689">
        <f>'[2]Financing cost'!V30</f>
        <v>225.00000000000009</v>
      </c>
      <c r="AS196" s="689">
        <f>'[2]Financing cost'!W30</f>
        <v>228.24000000000009</v>
      </c>
      <c r="AT196" s="689">
        <f>'[2]Financing cost'!X30</f>
        <v>231.4800000000001</v>
      </c>
      <c r="AU196" s="689">
        <f>'[2]Financing cost'!Y30</f>
        <v>234.72000000000011</v>
      </c>
      <c r="AV196" s="689">
        <f>'[2]Financing cost'!Z30</f>
        <v>237.96000000000012</v>
      </c>
      <c r="AW196" s="689">
        <f>'[2]Financing cost'!AA30</f>
        <v>241.20000000000013</v>
      </c>
      <c r="AX196" s="689">
        <f>'[2]Financing cost'!AB30</f>
        <v>244.44000000000014</v>
      </c>
      <c r="AY196" s="689">
        <f>'[2]Financing cost'!AC30</f>
        <v>247.68000000000015</v>
      </c>
      <c r="AZ196" s="689">
        <f>'[2]Financing cost'!AD30</f>
        <v>250.92000000000016</v>
      </c>
      <c r="BA196" s="689">
        <f>'[2]Financing cost'!AE30</f>
        <v>254.16000000000017</v>
      </c>
      <c r="BB196" s="689">
        <f>'[2]Financing cost'!AF30</f>
        <v>257.40000000000015</v>
      </c>
      <c r="BC196" s="689">
        <f>'[2]Financing cost'!AG30</f>
        <v>260.64000000000016</v>
      </c>
      <c r="BD196" s="689">
        <f>'[2]Financing cost'!AH30</f>
        <v>263.88000000000017</v>
      </c>
      <c r="BE196" s="689">
        <f>'[2]Financing cost'!AI30</f>
        <v>267.12000000000018</v>
      </c>
      <c r="BF196" s="689">
        <f>'[2]Financing cost'!AJ30</f>
        <v>270.36000000000018</v>
      </c>
      <c r="BG196" s="689">
        <f>'[2]Financing cost'!AK30</f>
        <v>273.60000000000019</v>
      </c>
      <c r="BH196" s="689">
        <f>'[2]Financing cost'!AL30</f>
        <v>276.8400000000002</v>
      </c>
      <c r="BI196" s="689">
        <f>'[2]Financing cost'!AM30</f>
        <v>280.08000000000021</v>
      </c>
      <c r="BJ196" s="689">
        <f>'[2]Financing cost'!AN30</f>
        <v>283.32000000000022</v>
      </c>
      <c r="BK196" s="689">
        <f>'[2]Financing cost'!AO30</f>
        <v>286.56000000000023</v>
      </c>
      <c r="BL196" s="689">
        <f>'[2]Financing cost'!AP30</f>
        <v>289.80000000000024</v>
      </c>
      <c r="BM196" s="689">
        <f>'[2]Financing cost'!AQ30</f>
        <v>293.04000000000025</v>
      </c>
      <c r="BN196" s="689">
        <f>'[2]Financing cost'!AR30</f>
        <v>296.28000000000026</v>
      </c>
      <c r="BO196" s="689">
        <f>'[2]Financing cost'!AS30</f>
        <v>299.52000000000027</v>
      </c>
      <c r="BP196" s="689">
        <f>'[2]Financing cost'!AT30</f>
        <v>302.76000000000028</v>
      </c>
      <c r="BQ196" s="689">
        <f>'[2]Financing cost'!AU30</f>
        <v>306.00000000000028</v>
      </c>
      <c r="BR196" s="689">
        <f>'[2]Financing cost'!AV30</f>
        <v>309.24000000000029</v>
      </c>
      <c r="BS196" s="689">
        <f>'[2]Financing cost'!AW30</f>
        <v>312.4800000000003</v>
      </c>
      <c r="BT196" s="689">
        <f>'[2]Financing cost'!AX30</f>
        <v>315.72000000000031</v>
      </c>
      <c r="BU196" s="689">
        <f>'[2]Financing cost'!AY30</f>
        <v>318.96000000000032</v>
      </c>
      <c r="BV196" s="689">
        <f>'[2]Financing cost'!AZ30</f>
        <v>322.20000000000033</v>
      </c>
      <c r="BW196" s="689">
        <f>'[2]Financing cost'!BA30</f>
        <v>325.44000000000034</v>
      </c>
      <c r="BX196" s="689">
        <f>'[2]Financing cost'!BB30</f>
        <v>328.68000000000035</v>
      </c>
      <c r="BY196" s="689">
        <f>'[2]Financing cost'!BC30</f>
        <v>331.92000000000036</v>
      </c>
      <c r="BZ196" s="689">
        <f>'[2]Financing cost'!BD30</f>
        <v>335.16000000000037</v>
      </c>
      <c r="CA196" s="689">
        <f>'[2]Financing cost'!BE30</f>
        <v>338.40000000000038</v>
      </c>
      <c r="CB196" s="689">
        <f>'[2]Financing cost'!BF30</f>
        <v>341.64000000000038</v>
      </c>
      <c r="CC196" s="689">
        <f>'[2]Financing cost'!BG30</f>
        <v>344.88000000000039</v>
      </c>
      <c r="CD196" s="689">
        <f>'[2]Financing cost'!BH30</f>
        <v>348.1200000000004</v>
      </c>
      <c r="CE196" s="689">
        <f>'[2]Financing cost'!BI30</f>
        <v>351.36000000000041</v>
      </c>
      <c r="CF196" s="689">
        <f>'[2]Financing cost'!BJ30</f>
        <v>354.60000000000042</v>
      </c>
      <c r="CG196" s="689">
        <f>'[2]Financing cost'!BK30</f>
        <v>357.84000000000043</v>
      </c>
      <c r="CH196" s="689">
        <f>'[2]Financing cost'!BL30</f>
        <v>361.08000000000044</v>
      </c>
      <c r="CI196" s="689">
        <f>'[2]Financing cost'!BM30</f>
        <v>364.32000000000045</v>
      </c>
      <c r="CJ196" s="689">
        <f>'[2]Financing cost'!BN30</f>
        <v>367.56000000000046</v>
      </c>
      <c r="CK196" s="689">
        <f>'[2]Financing cost'!BO30</f>
        <v>370.80000000000047</v>
      </c>
      <c r="CL196" s="689">
        <f>'[2]Financing cost'!BP30</f>
        <v>374.04000000000048</v>
      </c>
      <c r="CM196" s="689">
        <f>'[2]Financing cost'!BQ30</f>
        <v>377.28000000000048</v>
      </c>
      <c r="CN196" s="689">
        <f>'[2]Financing cost'!BR30</f>
        <v>380.52000000000049</v>
      </c>
      <c r="CO196" s="689">
        <f>'[2]Financing cost'!BS30</f>
        <v>383.7600000000005</v>
      </c>
      <c r="CP196" s="689">
        <f>'[2]Financing cost'!BT30</f>
        <v>387.00000000000051</v>
      </c>
      <c r="CQ196" s="689">
        <f>'[2]Financing cost'!BU30</f>
        <v>390.24000000000052</v>
      </c>
      <c r="CR196" s="689">
        <f>'[2]Financing cost'!BV30</f>
        <v>393.48000000000053</v>
      </c>
      <c r="CS196" s="689">
        <f>'[2]Financing cost'!BW30</f>
        <v>396.72000000000054</v>
      </c>
      <c r="CT196" s="689">
        <f>'[2]Financing cost'!BX30</f>
        <v>399.96000000000055</v>
      </c>
      <c r="CU196" s="689">
        <f>'[2]Financing cost'!BY30</f>
        <v>403.20000000000056</v>
      </c>
      <c r="CV196" s="689">
        <f>'[2]Financing cost'!BZ30</f>
        <v>406.44000000000057</v>
      </c>
      <c r="CW196" s="689">
        <f>'[2]Financing cost'!CA30</f>
        <v>409.68000000000058</v>
      </c>
      <c r="CX196" s="689">
        <f>'[2]Financing cost'!CB30</f>
        <v>412.92000000000058</v>
      </c>
      <c r="CY196" s="689">
        <f>'[2]Financing cost'!CC30</f>
        <v>416.16000000000059</v>
      </c>
      <c r="CZ196" s="953"/>
      <c r="DA196" s="954"/>
      <c r="DB196" s="954"/>
      <c r="DC196" s="954"/>
      <c r="DD196" s="954"/>
      <c r="DE196" s="954"/>
      <c r="DF196" s="954"/>
      <c r="DG196" s="954"/>
      <c r="DH196" s="954"/>
      <c r="DI196" s="954"/>
      <c r="DJ196" s="954"/>
      <c r="DK196" s="954"/>
      <c r="DL196" s="954"/>
      <c r="DM196" s="954"/>
      <c r="DN196" s="954"/>
      <c r="DO196" s="954"/>
      <c r="DP196" s="954"/>
      <c r="DQ196" s="954"/>
      <c r="DR196" s="954"/>
      <c r="DS196" s="954"/>
      <c r="DT196" s="954"/>
      <c r="DU196" s="954"/>
      <c r="DV196" s="954"/>
      <c r="DW196" s="955"/>
      <c r="DX196" s="934"/>
    </row>
    <row r="197" spans="2:128" x14ac:dyDescent="0.2">
      <c r="B197" s="960"/>
      <c r="C197" s="963"/>
      <c r="D197" s="885"/>
      <c r="E197" s="920"/>
      <c r="F197" s="885"/>
      <c r="G197" s="885"/>
      <c r="H197" s="885"/>
      <c r="I197" s="885"/>
      <c r="J197" s="885"/>
      <c r="K197" s="885"/>
      <c r="L197" s="885"/>
      <c r="M197" s="885"/>
      <c r="N197" s="885"/>
      <c r="O197" s="885"/>
      <c r="P197" s="885"/>
      <c r="Q197" s="885"/>
      <c r="R197" s="964"/>
      <c r="S197" s="885"/>
      <c r="T197" s="885"/>
      <c r="U197" s="699" t="s">
        <v>495</v>
      </c>
      <c r="V197" s="697" t="s">
        <v>123</v>
      </c>
      <c r="W197" s="701" t="s">
        <v>493</v>
      </c>
      <c r="X197" s="689">
        <v>0</v>
      </c>
      <c r="Y197" s="689">
        <f>0</f>
        <v>0</v>
      </c>
      <c r="Z197" s="689">
        <f>0</f>
        <v>0</v>
      </c>
      <c r="AA197" s="689">
        <f>0</f>
        <v>0</v>
      </c>
      <c r="AB197" s="689">
        <v>0</v>
      </c>
      <c r="AC197" s="689">
        <v>0</v>
      </c>
      <c r="AD197" s="689">
        <v>0</v>
      </c>
      <c r="AE197" s="689">
        <v>0</v>
      </c>
      <c r="AF197" s="689">
        <v>0</v>
      </c>
      <c r="AG197" s="689">
        <v>0</v>
      </c>
      <c r="AH197" s="689">
        <v>0</v>
      </c>
      <c r="AI197" s="689">
        <v>0</v>
      </c>
      <c r="AJ197" s="689">
        <v>0</v>
      </c>
      <c r="AK197" s="689">
        <v>0</v>
      </c>
      <c r="AL197" s="689">
        <v>0</v>
      </c>
      <c r="AM197" s="689">
        <v>0</v>
      </c>
      <c r="AN197" s="689">
        <v>0</v>
      </c>
      <c r="AO197" s="689">
        <v>0</v>
      </c>
      <c r="AP197" s="689">
        <v>0</v>
      </c>
      <c r="AQ197" s="689">
        <v>0</v>
      </c>
      <c r="AR197" s="689">
        <v>0</v>
      </c>
      <c r="AS197" s="689">
        <v>0</v>
      </c>
      <c r="AT197" s="689">
        <v>0</v>
      </c>
      <c r="AU197" s="689">
        <v>0</v>
      </c>
      <c r="AV197" s="689">
        <v>0</v>
      </c>
      <c r="AW197" s="689">
        <v>0</v>
      </c>
      <c r="AX197" s="689">
        <v>0</v>
      </c>
      <c r="AY197" s="689">
        <v>0</v>
      </c>
      <c r="AZ197" s="689">
        <v>0</v>
      </c>
      <c r="BA197" s="689">
        <v>0</v>
      </c>
      <c r="BB197" s="689">
        <v>0</v>
      </c>
      <c r="BC197" s="689">
        <v>0</v>
      </c>
      <c r="BD197" s="689">
        <v>0</v>
      </c>
      <c r="BE197" s="689">
        <v>0</v>
      </c>
      <c r="BF197" s="689">
        <v>0</v>
      </c>
      <c r="BG197" s="689">
        <v>0</v>
      </c>
      <c r="BH197" s="689">
        <v>0</v>
      </c>
      <c r="BI197" s="689">
        <v>0</v>
      </c>
      <c r="BJ197" s="689">
        <v>0</v>
      </c>
      <c r="BK197" s="689">
        <v>0</v>
      </c>
      <c r="BL197" s="689">
        <v>0</v>
      </c>
      <c r="BM197" s="689">
        <v>0</v>
      </c>
      <c r="BN197" s="689">
        <v>0</v>
      </c>
      <c r="BO197" s="689">
        <v>0</v>
      </c>
      <c r="BP197" s="689">
        <v>0</v>
      </c>
      <c r="BQ197" s="689">
        <v>0</v>
      </c>
      <c r="BR197" s="689">
        <v>0</v>
      </c>
      <c r="BS197" s="689">
        <v>0</v>
      </c>
      <c r="BT197" s="689">
        <v>0</v>
      </c>
      <c r="BU197" s="689">
        <v>0</v>
      </c>
      <c r="BV197" s="689">
        <v>0</v>
      </c>
      <c r="BW197" s="689">
        <v>0</v>
      </c>
      <c r="BX197" s="689">
        <v>0</v>
      </c>
      <c r="BY197" s="689">
        <v>0</v>
      </c>
      <c r="BZ197" s="689">
        <v>0</v>
      </c>
      <c r="CA197" s="689">
        <v>0</v>
      </c>
      <c r="CB197" s="689">
        <v>0</v>
      </c>
      <c r="CC197" s="689">
        <v>0</v>
      </c>
      <c r="CD197" s="689">
        <v>0</v>
      </c>
      <c r="CE197" s="689">
        <v>0</v>
      </c>
      <c r="CF197" s="689">
        <v>0</v>
      </c>
      <c r="CG197" s="689">
        <v>0</v>
      </c>
      <c r="CH197" s="689">
        <v>0</v>
      </c>
      <c r="CI197" s="689">
        <v>0</v>
      </c>
      <c r="CJ197" s="689">
        <v>0</v>
      </c>
      <c r="CK197" s="689">
        <v>0</v>
      </c>
      <c r="CL197" s="689">
        <v>0</v>
      </c>
      <c r="CM197" s="689">
        <v>0</v>
      </c>
      <c r="CN197" s="689">
        <v>0</v>
      </c>
      <c r="CO197" s="689">
        <v>0</v>
      </c>
      <c r="CP197" s="689">
        <v>0</v>
      </c>
      <c r="CQ197" s="689">
        <v>0</v>
      </c>
      <c r="CR197" s="689">
        <v>0</v>
      </c>
      <c r="CS197" s="689">
        <v>0</v>
      </c>
      <c r="CT197" s="689">
        <v>0</v>
      </c>
      <c r="CU197" s="689">
        <v>0</v>
      </c>
      <c r="CV197" s="689">
        <v>0</v>
      </c>
      <c r="CW197" s="689">
        <v>0</v>
      </c>
      <c r="CX197" s="689">
        <v>0</v>
      </c>
      <c r="CY197" s="689">
        <v>0</v>
      </c>
      <c r="CZ197" s="953">
        <v>0</v>
      </c>
      <c r="DA197" s="954">
        <v>0</v>
      </c>
      <c r="DB197" s="954">
        <v>0</v>
      </c>
      <c r="DC197" s="954">
        <v>0</v>
      </c>
      <c r="DD197" s="954">
        <v>0</v>
      </c>
      <c r="DE197" s="954">
        <v>0</v>
      </c>
      <c r="DF197" s="954">
        <v>0</v>
      </c>
      <c r="DG197" s="954">
        <v>0</v>
      </c>
      <c r="DH197" s="954">
        <v>0</v>
      </c>
      <c r="DI197" s="954">
        <v>0</v>
      </c>
      <c r="DJ197" s="954">
        <v>0</v>
      </c>
      <c r="DK197" s="954">
        <v>0</v>
      </c>
      <c r="DL197" s="954">
        <v>0</v>
      </c>
      <c r="DM197" s="954">
        <v>0</v>
      </c>
      <c r="DN197" s="954">
        <v>0</v>
      </c>
      <c r="DO197" s="954">
        <v>0</v>
      </c>
      <c r="DP197" s="954">
        <v>0</v>
      </c>
      <c r="DQ197" s="954">
        <v>0</v>
      </c>
      <c r="DR197" s="954">
        <v>0</v>
      </c>
      <c r="DS197" s="954">
        <v>0</v>
      </c>
      <c r="DT197" s="954">
        <v>0</v>
      </c>
      <c r="DU197" s="954">
        <v>0</v>
      </c>
      <c r="DV197" s="954">
        <v>0</v>
      </c>
      <c r="DW197" s="955">
        <v>0</v>
      </c>
      <c r="DX197" s="934"/>
    </row>
    <row r="198" spans="2:128" x14ac:dyDescent="0.2">
      <c r="B198" s="965"/>
      <c r="C198" s="966"/>
      <c r="D198" s="885"/>
      <c r="E198" s="920"/>
      <c r="F198" s="885"/>
      <c r="G198" s="885"/>
      <c r="H198" s="885"/>
      <c r="I198" s="885"/>
      <c r="J198" s="885"/>
      <c r="K198" s="885"/>
      <c r="L198" s="885"/>
      <c r="M198" s="885"/>
      <c r="N198" s="885"/>
      <c r="O198" s="885"/>
      <c r="P198" s="885"/>
      <c r="Q198" s="885"/>
      <c r="R198" s="964"/>
      <c r="S198" s="885"/>
      <c r="T198" s="885"/>
      <c r="U198" s="699" t="s">
        <v>496</v>
      </c>
      <c r="V198" s="697" t="s">
        <v>123</v>
      </c>
      <c r="W198" s="701" t="s">
        <v>493</v>
      </c>
      <c r="X198" s="700">
        <f>[2]Costs!F69</f>
        <v>140</v>
      </c>
      <c r="Y198" s="700">
        <f>[2]Costs!G69</f>
        <v>280</v>
      </c>
      <c r="Z198" s="700">
        <f>[2]Costs!H69</f>
        <v>280</v>
      </c>
      <c r="AA198" s="700">
        <f>[2]Costs!I69</f>
        <v>280</v>
      </c>
      <c r="AB198" s="700">
        <f>[2]Costs!J69</f>
        <v>280</v>
      </c>
      <c r="AC198" s="700">
        <f>[2]Costs!K69</f>
        <v>280</v>
      </c>
      <c r="AD198" s="700">
        <f t="shared" ref="AD198:CO199" si="76">AC198</f>
        <v>280</v>
      </c>
      <c r="AE198" s="700">
        <f t="shared" si="76"/>
        <v>280</v>
      </c>
      <c r="AF198" s="700">
        <f t="shared" si="76"/>
        <v>280</v>
      </c>
      <c r="AG198" s="700">
        <f t="shared" si="76"/>
        <v>280</v>
      </c>
      <c r="AH198" s="700">
        <f t="shared" si="76"/>
        <v>280</v>
      </c>
      <c r="AI198" s="700">
        <f t="shared" si="76"/>
        <v>280</v>
      </c>
      <c r="AJ198" s="700">
        <f t="shared" si="76"/>
        <v>280</v>
      </c>
      <c r="AK198" s="700">
        <f t="shared" si="76"/>
        <v>280</v>
      </c>
      <c r="AL198" s="700">
        <f t="shared" si="76"/>
        <v>280</v>
      </c>
      <c r="AM198" s="700">
        <f t="shared" si="76"/>
        <v>280</v>
      </c>
      <c r="AN198" s="700">
        <f t="shared" si="76"/>
        <v>280</v>
      </c>
      <c r="AO198" s="700">
        <f t="shared" si="76"/>
        <v>280</v>
      </c>
      <c r="AP198" s="700">
        <f t="shared" si="76"/>
        <v>280</v>
      </c>
      <c r="AQ198" s="700">
        <f t="shared" si="76"/>
        <v>280</v>
      </c>
      <c r="AR198" s="700">
        <f t="shared" si="76"/>
        <v>280</v>
      </c>
      <c r="AS198" s="700">
        <f t="shared" si="76"/>
        <v>280</v>
      </c>
      <c r="AT198" s="700">
        <f t="shared" si="76"/>
        <v>280</v>
      </c>
      <c r="AU198" s="700">
        <f t="shared" si="76"/>
        <v>280</v>
      </c>
      <c r="AV198" s="700">
        <f t="shared" si="76"/>
        <v>280</v>
      </c>
      <c r="AW198" s="700">
        <f t="shared" si="76"/>
        <v>280</v>
      </c>
      <c r="AX198" s="700">
        <f t="shared" si="76"/>
        <v>280</v>
      </c>
      <c r="AY198" s="700">
        <f t="shared" si="76"/>
        <v>280</v>
      </c>
      <c r="AZ198" s="700">
        <f t="shared" si="76"/>
        <v>280</v>
      </c>
      <c r="BA198" s="700">
        <f t="shared" si="76"/>
        <v>280</v>
      </c>
      <c r="BB198" s="700">
        <f t="shared" si="76"/>
        <v>280</v>
      </c>
      <c r="BC198" s="700">
        <f t="shared" si="76"/>
        <v>280</v>
      </c>
      <c r="BD198" s="700">
        <f t="shared" si="76"/>
        <v>280</v>
      </c>
      <c r="BE198" s="700">
        <f t="shared" si="76"/>
        <v>280</v>
      </c>
      <c r="BF198" s="700">
        <f t="shared" si="76"/>
        <v>280</v>
      </c>
      <c r="BG198" s="700">
        <f t="shared" si="76"/>
        <v>280</v>
      </c>
      <c r="BH198" s="700">
        <f t="shared" si="76"/>
        <v>280</v>
      </c>
      <c r="BI198" s="700">
        <f t="shared" si="76"/>
        <v>280</v>
      </c>
      <c r="BJ198" s="700">
        <f t="shared" si="76"/>
        <v>280</v>
      </c>
      <c r="BK198" s="700">
        <f t="shared" si="76"/>
        <v>280</v>
      </c>
      <c r="BL198" s="700">
        <f t="shared" si="76"/>
        <v>280</v>
      </c>
      <c r="BM198" s="700">
        <f t="shared" si="76"/>
        <v>280</v>
      </c>
      <c r="BN198" s="700">
        <f t="shared" si="76"/>
        <v>280</v>
      </c>
      <c r="BO198" s="700">
        <f t="shared" si="76"/>
        <v>280</v>
      </c>
      <c r="BP198" s="700">
        <f t="shared" si="76"/>
        <v>280</v>
      </c>
      <c r="BQ198" s="700">
        <f t="shared" si="76"/>
        <v>280</v>
      </c>
      <c r="BR198" s="700">
        <f t="shared" si="76"/>
        <v>280</v>
      </c>
      <c r="BS198" s="700">
        <f t="shared" si="76"/>
        <v>280</v>
      </c>
      <c r="BT198" s="700">
        <f t="shared" si="76"/>
        <v>280</v>
      </c>
      <c r="BU198" s="700">
        <f t="shared" si="76"/>
        <v>280</v>
      </c>
      <c r="BV198" s="700">
        <f t="shared" si="76"/>
        <v>280</v>
      </c>
      <c r="BW198" s="700">
        <f t="shared" si="76"/>
        <v>280</v>
      </c>
      <c r="BX198" s="700">
        <f t="shared" si="76"/>
        <v>280</v>
      </c>
      <c r="BY198" s="700">
        <f t="shared" si="76"/>
        <v>280</v>
      </c>
      <c r="BZ198" s="700">
        <f t="shared" si="76"/>
        <v>280</v>
      </c>
      <c r="CA198" s="700">
        <f t="shared" si="76"/>
        <v>280</v>
      </c>
      <c r="CB198" s="700">
        <f t="shared" si="76"/>
        <v>280</v>
      </c>
      <c r="CC198" s="700">
        <f t="shared" si="76"/>
        <v>280</v>
      </c>
      <c r="CD198" s="700">
        <f t="shared" si="76"/>
        <v>280</v>
      </c>
      <c r="CE198" s="700">
        <f t="shared" si="76"/>
        <v>280</v>
      </c>
      <c r="CF198" s="700">
        <f t="shared" si="76"/>
        <v>280</v>
      </c>
      <c r="CG198" s="700">
        <f t="shared" si="76"/>
        <v>280</v>
      </c>
      <c r="CH198" s="700">
        <f t="shared" si="76"/>
        <v>280</v>
      </c>
      <c r="CI198" s="700">
        <f t="shared" si="76"/>
        <v>280</v>
      </c>
      <c r="CJ198" s="700">
        <f t="shared" si="76"/>
        <v>280</v>
      </c>
      <c r="CK198" s="700">
        <f t="shared" si="76"/>
        <v>280</v>
      </c>
      <c r="CL198" s="700">
        <f t="shared" si="76"/>
        <v>280</v>
      </c>
      <c r="CM198" s="700">
        <f t="shared" si="76"/>
        <v>280</v>
      </c>
      <c r="CN198" s="700">
        <f t="shared" si="76"/>
        <v>280</v>
      </c>
      <c r="CO198" s="700">
        <f t="shared" si="76"/>
        <v>280</v>
      </c>
      <c r="CP198" s="700">
        <f t="shared" ref="CP198:CY199" si="77">CO198</f>
        <v>280</v>
      </c>
      <c r="CQ198" s="700">
        <f t="shared" si="77"/>
        <v>280</v>
      </c>
      <c r="CR198" s="700">
        <f t="shared" si="77"/>
        <v>280</v>
      </c>
      <c r="CS198" s="700">
        <f t="shared" si="77"/>
        <v>280</v>
      </c>
      <c r="CT198" s="700">
        <f t="shared" si="77"/>
        <v>280</v>
      </c>
      <c r="CU198" s="700">
        <f t="shared" si="77"/>
        <v>280</v>
      </c>
      <c r="CV198" s="700">
        <f t="shared" si="77"/>
        <v>280</v>
      </c>
      <c r="CW198" s="700">
        <f t="shared" si="77"/>
        <v>280</v>
      </c>
      <c r="CX198" s="700">
        <f t="shared" si="77"/>
        <v>280</v>
      </c>
      <c r="CY198" s="700">
        <f t="shared" si="77"/>
        <v>280</v>
      </c>
      <c r="CZ198" s="953">
        <v>0</v>
      </c>
      <c r="DA198" s="954">
        <v>0</v>
      </c>
      <c r="DB198" s="954">
        <v>0</v>
      </c>
      <c r="DC198" s="954">
        <v>0</v>
      </c>
      <c r="DD198" s="954">
        <v>0</v>
      </c>
      <c r="DE198" s="954">
        <v>0</v>
      </c>
      <c r="DF198" s="954">
        <v>0</v>
      </c>
      <c r="DG198" s="954">
        <v>0</v>
      </c>
      <c r="DH198" s="954">
        <v>0</v>
      </c>
      <c r="DI198" s="954">
        <v>0</v>
      </c>
      <c r="DJ198" s="954">
        <v>0</v>
      </c>
      <c r="DK198" s="954">
        <v>0</v>
      </c>
      <c r="DL198" s="954">
        <v>0</v>
      </c>
      <c r="DM198" s="954">
        <v>0</v>
      </c>
      <c r="DN198" s="954">
        <v>0</v>
      </c>
      <c r="DO198" s="954">
        <v>0</v>
      </c>
      <c r="DP198" s="954">
        <v>0</v>
      </c>
      <c r="DQ198" s="954">
        <v>0</v>
      </c>
      <c r="DR198" s="954">
        <v>0</v>
      </c>
      <c r="DS198" s="954">
        <v>0</v>
      </c>
      <c r="DT198" s="954">
        <v>0</v>
      </c>
      <c r="DU198" s="954">
        <v>0</v>
      </c>
      <c r="DV198" s="954">
        <v>0</v>
      </c>
      <c r="DW198" s="955">
        <v>0</v>
      </c>
      <c r="DX198" s="934"/>
    </row>
    <row r="199" spans="2:128" x14ac:dyDescent="0.2">
      <c r="B199" s="965"/>
      <c r="C199" s="966"/>
      <c r="D199" s="885"/>
      <c r="E199" s="920"/>
      <c r="F199" s="885"/>
      <c r="G199" s="885"/>
      <c r="H199" s="885"/>
      <c r="I199" s="885"/>
      <c r="J199" s="885"/>
      <c r="K199" s="885"/>
      <c r="L199" s="885"/>
      <c r="M199" s="885"/>
      <c r="N199" s="885"/>
      <c r="O199" s="885"/>
      <c r="P199" s="885"/>
      <c r="Q199" s="885"/>
      <c r="R199" s="964"/>
      <c r="S199" s="885"/>
      <c r="T199" s="885"/>
      <c r="U199" s="702" t="s">
        <v>497</v>
      </c>
      <c r="V199" s="703" t="s">
        <v>123</v>
      </c>
      <c r="W199" s="701" t="s">
        <v>493</v>
      </c>
      <c r="X199" s="700">
        <f>[2]Costs!F73</f>
        <v>-6.8306100000000001</v>
      </c>
      <c r="Y199" s="700">
        <f>[2]Costs!G73</f>
        <v>-20.49183</v>
      </c>
      <c r="Z199" s="700">
        <f>[2]Costs!H73</f>
        <v>-34.15305</v>
      </c>
      <c r="AA199" s="700">
        <f>[2]Costs!I73</f>
        <v>-47.814269999999993</v>
      </c>
      <c r="AB199" s="700">
        <f>[2]Costs!J73</f>
        <v>-61.475490000000001</v>
      </c>
      <c r="AC199" s="700">
        <f>[2]Costs!K73</f>
        <v>-68.306099999999986</v>
      </c>
      <c r="AD199" s="700">
        <f t="shared" si="76"/>
        <v>-68.306099999999986</v>
      </c>
      <c r="AE199" s="700">
        <f t="shared" si="76"/>
        <v>-68.306099999999986</v>
      </c>
      <c r="AF199" s="700">
        <f t="shared" si="76"/>
        <v>-68.306099999999986</v>
      </c>
      <c r="AG199" s="700">
        <f t="shared" si="76"/>
        <v>-68.306099999999986</v>
      </c>
      <c r="AH199" s="700">
        <f t="shared" si="76"/>
        <v>-68.306099999999986</v>
      </c>
      <c r="AI199" s="700">
        <f t="shared" si="76"/>
        <v>-68.306099999999986</v>
      </c>
      <c r="AJ199" s="700">
        <f t="shared" si="76"/>
        <v>-68.306099999999986</v>
      </c>
      <c r="AK199" s="700">
        <f t="shared" si="76"/>
        <v>-68.306099999999986</v>
      </c>
      <c r="AL199" s="700">
        <f t="shared" si="76"/>
        <v>-68.306099999999986</v>
      </c>
      <c r="AM199" s="700">
        <f t="shared" si="76"/>
        <v>-68.306099999999986</v>
      </c>
      <c r="AN199" s="700">
        <f t="shared" si="76"/>
        <v>-68.306099999999986</v>
      </c>
      <c r="AO199" s="700">
        <f t="shared" si="76"/>
        <v>-68.306099999999986</v>
      </c>
      <c r="AP199" s="700">
        <f t="shared" si="76"/>
        <v>-68.306099999999986</v>
      </c>
      <c r="AQ199" s="700">
        <f t="shared" si="76"/>
        <v>-68.306099999999986</v>
      </c>
      <c r="AR199" s="700">
        <f t="shared" si="76"/>
        <v>-68.306099999999986</v>
      </c>
      <c r="AS199" s="700">
        <f t="shared" si="76"/>
        <v>-68.306099999999986</v>
      </c>
      <c r="AT199" s="700">
        <f t="shared" si="76"/>
        <v>-68.306099999999986</v>
      </c>
      <c r="AU199" s="700">
        <f t="shared" si="76"/>
        <v>-68.306099999999986</v>
      </c>
      <c r="AV199" s="700">
        <f t="shared" si="76"/>
        <v>-68.306099999999986</v>
      </c>
      <c r="AW199" s="700">
        <f t="shared" si="76"/>
        <v>-68.306099999999986</v>
      </c>
      <c r="AX199" s="700">
        <f t="shared" si="76"/>
        <v>-68.306099999999986</v>
      </c>
      <c r="AY199" s="700">
        <f t="shared" si="76"/>
        <v>-68.306099999999986</v>
      </c>
      <c r="AZ199" s="700">
        <f t="shared" si="76"/>
        <v>-68.306099999999986</v>
      </c>
      <c r="BA199" s="700">
        <f t="shared" si="76"/>
        <v>-68.306099999999986</v>
      </c>
      <c r="BB199" s="700">
        <f t="shared" si="76"/>
        <v>-68.306099999999986</v>
      </c>
      <c r="BC199" s="700">
        <f t="shared" si="76"/>
        <v>-68.306099999999986</v>
      </c>
      <c r="BD199" s="700">
        <f t="shared" si="76"/>
        <v>-68.306099999999986</v>
      </c>
      <c r="BE199" s="700">
        <f t="shared" si="76"/>
        <v>-68.306099999999986</v>
      </c>
      <c r="BF199" s="700">
        <f t="shared" si="76"/>
        <v>-68.306099999999986</v>
      </c>
      <c r="BG199" s="700">
        <f t="shared" si="76"/>
        <v>-68.306099999999986</v>
      </c>
      <c r="BH199" s="700">
        <f t="shared" si="76"/>
        <v>-68.306099999999986</v>
      </c>
      <c r="BI199" s="700">
        <f t="shared" si="76"/>
        <v>-68.306099999999986</v>
      </c>
      <c r="BJ199" s="700">
        <f t="shared" si="76"/>
        <v>-68.306099999999986</v>
      </c>
      <c r="BK199" s="700">
        <f t="shared" si="76"/>
        <v>-68.306099999999986</v>
      </c>
      <c r="BL199" s="700">
        <f t="shared" si="76"/>
        <v>-68.306099999999986</v>
      </c>
      <c r="BM199" s="700">
        <f t="shared" si="76"/>
        <v>-68.306099999999986</v>
      </c>
      <c r="BN199" s="700">
        <f t="shared" si="76"/>
        <v>-68.306099999999986</v>
      </c>
      <c r="BO199" s="700">
        <f t="shared" si="76"/>
        <v>-68.306099999999986</v>
      </c>
      <c r="BP199" s="700">
        <f t="shared" si="76"/>
        <v>-68.306099999999986</v>
      </c>
      <c r="BQ199" s="700">
        <f t="shared" si="76"/>
        <v>-68.306099999999986</v>
      </c>
      <c r="BR199" s="700">
        <f t="shared" si="76"/>
        <v>-68.306099999999986</v>
      </c>
      <c r="BS199" s="700">
        <f t="shared" si="76"/>
        <v>-68.306099999999986</v>
      </c>
      <c r="BT199" s="700">
        <f t="shared" si="76"/>
        <v>-68.306099999999986</v>
      </c>
      <c r="BU199" s="700">
        <f t="shared" si="76"/>
        <v>-68.306099999999986</v>
      </c>
      <c r="BV199" s="700">
        <f t="shared" si="76"/>
        <v>-68.306099999999986</v>
      </c>
      <c r="BW199" s="700">
        <f t="shared" si="76"/>
        <v>-68.306099999999986</v>
      </c>
      <c r="BX199" s="700">
        <f t="shared" si="76"/>
        <v>-68.306099999999986</v>
      </c>
      <c r="BY199" s="700">
        <f t="shared" si="76"/>
        <v>-68.306099999999986</v>
      </c>
      <c r="BZ199" s="700">
        <f t="shared" si="76"/>
        <v>-68.306099999999986</v>
      </c>
      <c r="CA199" s="700">
        <f t="shared" si="76"/>
        <v>-68.306099999999986</v>
      </c>
      <c r="CB199" s="700">
        <f t="shared" si="76"/>
        <v>-68.306099999999986</v>
      </c>
      <c r="CC199" s="700">
        <f t="shared" si="76"/>
        <v>-68.306099999999986</v>
      </c>
      <c r="CD199" s="700">
        <f t="shared" si="76"/>
        <v>-68.306099999999986</v>
      </c>
      <c r="CE199" s="700">
        <f t="shared" si="76"/>
        <v>-68.306099999999986</v>
      </c>
      <c r="CF199" s="700">
        <f t="shared" si="76"/>
        <v>-68.306099999999986</v>
      </c>
      <c r="CG199" s="700">
        <f t="shared" si="76"/>
        <v>-68.306099999999986</v>
      </c>
      <c r="CH199" s="700">
        <f t="shared" si="76"/>
        <v>-68.306099999999986</v>
      </c>
      <c r="CI199" s="700">
        <f t="shared" si="76"/>
        <v>-68.306099999999986</v>
      </c>
      <c r="CJ199" s="700">
        <f t="shared" si="76"/>
        <v>-68.306099999999986</v>
      </c>
      <c r="CK199" s="700">
        <f t="shared" si="76"/>
        <v>-68.306099999999986</v>
      </c>
      <c r="CL199" s="700">
        <f t="shared" si="76"/>
        <v>-68.306099999999986</v>
      </c>
      <c r="CM199" s="700">
        <f t="shared" si="76"/>
        <v>-68.306099999999986</v>
      </c>
      <c r="CN199" s="700">
        <f t="shared" si="76"/>
        <v>-68.306099999999986</v>
      </c>
      <c r="CO199" s="700">
        <f t="shared" si="76"/>
        <v>-68.306099999999986</v>
      </c>
      <c r="CP199" s="700">
        <f t="shared" si="77"/>
        <v>-68.306099999999986</v>
      </c>
      <c r="CQ199" s="700">
        <f t="shared" si="77"/>
        <v>-68.306099999999986</v>
      </c>
      <c r="CR199" s="700">
        <f t="shared" si="77"/>
        <v>-68.306099999999986</v>
      </c>
      <c r="CS199" s="700">
        <f t="shared" si="77"/>
        <v>-68.306099999999986</v>
      </c>
      <c r="CT199" s="700">
        <f t="shared" si="77"/>
        <v>-68.306099999999986</v>
      </c>
      <c r="CU199" s="700">
        <f t="shared" si="77"/>
        <v>-68.306099999999986</v>
      </c>
      <c r="CV199" s="700">
        <f t="shared" si="77"/>
        <v>-68.306099999999986</v>
      </c>
      <c r="CW199" s="700">
        <f t="shared" si="77"/>
        <v>-68.306099999999986</v>
      </c>
      <c r="CX199" s="700">
        <f t="shared" si="77"/>
        <v>-68.306099999999986</v>
      </c>
      <c r="CY199" s="700">
        <f t="shared" si="77"/>
        <v>-68.306099999999986</v>
      </c>
      <c r="CZ199" s="953">
        <v>0</v>
      </c>
      <c r="DA199" s="954">
        <v>0</v>
      </c>
      <c r="DB199" s="954">
        <v>0</v>
      </c>
      <c r="DC199" s="954">
        <v>0</v>
      </c>
      <c r="DD199" s="954">
        <v>0</v>
      </c>
      <c r="DE199" s="954">
        <v>0</v>
      </c>
      <c r="DF199" s="954">
        <v>0</v>
      </c>
      <c r="DG199" s="954">
        <v>0</v>
      </c>
      <c r="DH199" s="954">
        <v>0</v>
      </c>
      <c r="DI199" s="954">
        <v>0</v>
      </c>
      <c r="DJ199" s="954">
        <v>0</v>
      </c>
      <c r="DK199" s="954">
        <v>0</v>
      </c>
      <c r="DL199" s="954">
        <v>0</v>
      </c>
      <c r="DM199" s="954">
        <v>0</v>
      </c>
      <c r="DN199" s="954">
        <v>0</v>
      </c>
      <c r="DO199" s="954">
        <v>0</v>
      </c>
      <c r="DP199" s="954">
        <v>0</v>
      </c>
      <c r="DQ199" s="954">
        <v>0</v>
      </c>
      <c r="DR199" s="954">
        <v>0</v>
      </c>
      <c r="DS199" s="954">
        <v>0</v>
      </c>
      <c r="DT199" s="954">
        <v>0</v>
      </c>
      <c r="DU199" s="954">
        <v>0</v>
      </c>
      <c r="DV199" s="954">
        <v>0</v>
      </c>
      <c r="DW199" s="955">
        <v>0</v>
      </c>
      <c r="DX199" s="934"/>
    </row>
    <row r="200" spans="2:128" x14ac:dyDescent="0.2">
      <c r="B200" s="965"/>
      <c r="C200" s="966"/>
      <c r="D200" s="885"/>
      <c r="E200" s="920"/>
      <c r="F200" s="885"/>
      <c r="G200" s="885"/>
      <c r="H200" s="885"/>
      <c r="I200" s="885"/>
      <c r="J200" s="885"/>
      <c r="K200" s="885"/>
      <c r="L200" s="885"/>
      <c r="M200" s="885"/>
      <c r="N200" s="885"/>
      <c r="O200" s="885"/>
      <c r="P200" s="885"/>
      <c r="Q200" s="885"/>
      <c r="R200" s="964"/>
      <c r="S200" s="885"/>
      <c r="T200" s="885"/>
      <c r="U200" s="699" t="s">
        <v>498</v>
      </c>
      <c r="V200" s="697" t="s">
        <v>123</v>
      </c>
      <c r="W200" s="701" t="s">
        <v>493</v>
      </c>
      <c r="X200" s="689">
        <f>'[2]Social &amp; Env'!L25</f>
        <v>13.856999999999999</v>
      </c>
      <c r="Y200" s="689">
        <f>'[2]Social &amp; Env'!M25</f>
        <v>13.856999999999999</v>
      </c>
      <c r="Z200" s="689">
        <f>'[2]Social &amp; Env'!N25</f>
        <v>0</v>
      </c>
      <c r="AA200" s="689">
        <v>0</v>
      </c>
      <c r="AB200" s="689">
        <v>0</v>
      </c>
      <c r="AC200" s="689">
        <v>0</v>
      </c>
      <c r="AD200" s="689">
        <v>0</v>
      </c>
      <c r="AE200" s="689">
        <v>0</v>
      </c>
      <c r="AF200" s="689">
        <v>0</v>
      </c>
      <c r="AG200" s="689">
        <v>0</v>
      </c>
      <c r="AH200" s="689">
        <v>0</v>
      </c>
      <c r="AI200" s="689">
        <v>0</v>
      </c>
      <c r="AJ200" s="689">
        <v>0</v>
      </c>
      <c r="AK200" s="689">
        <v>0</v>
      </c>
      <c r="AL200" s="689">
        <v>0</v>
      </c>
      <c r="AM200" s="689">
        <v>0</v>
      </c>
      <c r="AN200" s="689">
        <v>0</v>
      </c>
      <c r="AO200" s="689">
        <v>0</v>
      </c>
      <c r="AP200" s="689">
        <v>0</v>
      </c>
      <c r="AQ200" s="689">
        <v>0</v>
      </c>
      <c r="AR200" s="689">
        <v>0</v>
      </c>
      <c r="AS200" s="689">
        <v>0</v>
      </c>
      <c r="AT200" s="689">
        <v>0</v>
      </c>
      <c r="AU200" s="689">
        <v>0</v>
      </c>
      <c r="AV200" s="689">
        <v>0</v>
      </c>
      <c r="AW200" s="689">
        <v>0</v>
      </c>
      <c r="AX200" s="689">
        <v>0</v>
      </c>
      <c r="AY200" s="689">
        <v>0</v>
      </c>
      <c r="AZ200" s="689">
        <v>0</v>
      </c>
      <c r="BA200" s="689">
        <v>0</v>
      </c>
      <c r="BB200" s="689">
        <v>0</v>
      </c>
      <c r="BC200" s="689">
        <v>0</v>
      </c>
      <c r="BD200" s="689">
        <v>0</v>
      </c>
      <c r="BE200" s="689">
        <v>0</v>
      </c>
      <c r="BF200" s="689">
        <v>0</v>
      </c>
      <c r="BG200" s="689">
        <v>0</v>
      </c>
      <c r="BH200" s="689">
        <v>0</v>
      </c>
      <c r="BI200" s="689">
        <v>0</v>
      </c>
      <c r="BJ200" s="689">
        <v>0</v>
      </c>
      <c r="BK200" s="689">
        <v>0</v>
      </c>
      <c r="BL200" s="689">
        <v>0</v>
      </c>
      <c r="BM200" s="689">
        <v>0</v>
      </c>
      <c r="BN200" s="689">
        <v>0</v>
      </c>
      <c r="BO200" s="689">
        <v>0</v>
      </c>
      <c r="BP200" s="689">
        <v>0</v>
      </c>
      <c r="BQ200" s="689">
        <v>0</v>
      </c>
      <c r="BR200" s="689">
        <v>0</v>
      </c>
      <c r="BS200" s="689">
        <v>0</v>
      </c>
      <c r="BT200" s="689">
        <v>0</v>
      </c>
      <c r="BU200" s="689">
        <v>0</v>
      </c>
      <c r="BV200" s="689">
        <v>0</v>
      </c>
      <c r="BW200" s="689">
        <v>0</v>
      </c>
      <c r="BX200" s="689">
        <v>0</v>
      </c>
      <c r="BY200" s="689">
        <v>0</v>
      </c>
      <c r="BZ200" s="689">
        <v>0</v>
      </c>
      <c r="CA200" s="689">
        <v>0</v>
      </c>
      <c r="CB200" s="689">
        <v>0</v>
      </c>
      <c r="CC200" s="689">
        <v>0</v>
      </c>
      <c r="CD200" s="689">
        <v>0</v>
      </c>
      <c r="CE200" s="689">
        <v>0</v>
      </c>
      <c r="CF200" s="689">
        <v>0</v>
      </c>
      <c r="CG200" s="689">
        <v>0</v>
      </c>
      <c r="CH200" s="689">
        <v>0</v>
      </c>
      <c r="CI200" s="689">
        <v>0</v>
      </c>
      <c r="CJ200" s="689">
        <v>0</v>
      </c>
      <c r="CK200" s="689">
        <v>0</v>
      </c>
      <c r="CL200" s="689">
        <v>0</v>
      </c>
      <c r="CM200" s="689">
        <v>0</v>
      </c>
      <c r="CN200" s="689">
        <v>0</v>
      </c>
      <c r="CO200" s="689">
        <v>0</v>
      </c>
      <c r="CP200" s="689">
        <v>0</v>
      </c>
      <c r="CQ200" s="689">
        <v>0</v>
      </c>
      <c r="CR200" s="689">
        <v>0</v>
      </c>
      <c r="CS200" s="689">
        <v>0</v>
      </c>
      <c r="CT200" s="689">
        <v>0</v>
      </c>
      <c r="CU200" s="689">
        <v>0</v>
      </c>
      <c r="CV200" s="689">
        <v>0</v>
      </c>
      <c r="CW200" s="689">
        <v>0</v>
      </c>
      <c r="CX200" s="689">
        <v>0</v>
      </c>
      <c r="CY200" s="689">
        <v>0</v>
      </c>
      <c r="CZ200" s="953">
        <v>0</v>
      </c>
      <c r="DA200" s="954">
        <v>0</v>
      </c>
      <c r="DB200" s="954">
        <v>0</v>
      </c>
      <c r="DC200" s="954">
        <v>0</v>
      </c>
      <c r="DD200" s="954">
        <v>0</v>
      </c>
      <c r="DE200" s="954">
        <v>0</v>
      </c>
      <c r="DF200" s="954">
        <v>0</v>
      </c>
      <c r="DG200" s="954">
        <v>0</v>
      </c>
      <c r="DH200" s="954">
        <v>0</v>
      </c>
      <c r="DI200" s="954">
        <v>0</v>
      </c>
      <c r="DJ200" s="954">
        <v>0</v>
      </c>
      <c r="DK200" s="954">
        <v>0</v>
      </c>
      <c r="DL200" s="954">
        <v>0</v>
      </c>
      <c r="DM200" s="954">
        <v>0</v>
      </c>
      <c r="DN200" s="954">
        <v>0</v>
      </c>
      <c r="DO200" s="954">
        <v>0</v>
      </c>
      <c r="DP200" s="954">
        <v>0</v>
      </c>
      <c r="DQ200" s="954">
        <v>0</v>
      </c>
      <c r="DR200" s="954">
        <v>0</v>
      </c>
      <c r="DS200" s="954">
        <v>0</v>
      </c>
      <c r="DT200" s="954">
        <v>0</v>
      </c>
      <c r="DU200" s="954">
        <v>0</v>
      </c>
      <c r="DV200" s="954">
        <v>0</v>
      </c>
      <c r="DW200" s="955">
        <v>0</v>
      </c>
      <c r="DX200" s="934"/>
    </row>
    <row r="201" spans="2:128" x14ac:dyDescent="0.2">
      <c r="B201" s="967"/>
      <c r="C201" s="966"/>
      <c r="D201" s="885"/>
      <c r="E201" s="920"/>
      <c r="F201" s="885"/>
      <c r="G201" s="885"/>
      <c r="H201" s="885"/>
      <c r="I201" s="885"/>
      <c r="J201" s="885"/>
      <c r="K201" s="885"/>
      <c r="L201" s="885"/>
      <c r="M201" s="885"/>
      <c r="N201" s="885"/>
      <c r="O201" s="885"/>
      <c r="P201" s="885"/>
      <c r="Q201" s="885"/>
      <c r="R201" s="964"/>
      <c r="S201" s="885"/>
      <c r="T201" s="885"/>
      <c r="U201" s="699" t="s">
        <v>499</v>
      </c>
      <c r="V201" s="697" t="s">
        <v>123</v>
      </c>
      <c r="W201" s="701" t="s">
        <v>493</v>
      </c>
      <c r="X201" s="689">
        <f>'[2]Social &amp; Env'!L26</f>
        <v>18.475999999999999</v>
      </c>
      <c r="Y201" s="689">
        <f>'[2]Social &amp; Env'!M26</f>
        <v>36.951999999999998</v>
      </c>
      <c r="Z201" s="689">
        <f>'[2]Social &amp; Env'!N26</f>
        <v>36.951999999999998</v>
      </c>
      <c r="AA201" s="689">
        <f>'[2]Social &amp; Env'!O26</f>
        <v>36.951999999999998</v>
      </c>
      <c r="AB201" s="689">
        <f>'[2]Social &amp; Env'!P26</f>
        <v>36.951999999999998</v>
      </c>
      <c r="AC201" s="689">
        <f>'[2]Social &amp; Env'!Q26</f>
        <v>36.951999999999998</v>
      </c>
      <c r="AD201" s="689">
        <f>'[2]Social &amp; Env'!R26</f>
        <v>36.951999999999998</v>
      </c>
      <c r="AE201" s="689">
        <f>'[2]Social &amp; Env'!S26</f>
        <v>36.951999999999998</v>
      </c>
      <c r="AF201" s="689">
        <f>'[2]Social &amp; Env'!T26</f>
        <v>36.951999999999998</v>
      </c>
      <c r="AG201" s="689">
        <f>'[2]Social &amp; Env'!U26</f>
        <v>36.951999999999998</v>
      </c>
      <c r="AH201" s="689">
        <f>'[2]Social &amp; Env'!V26</f>
        <v>36.951999999999998</v>
      </c>
      <c r="AI201" s="689">
        <f>'[2]Social &amp; Env'!W26</f>
        <v>36.951999999999998</v>
      </c>
      <c r="AJ201" s="689">
        <f>'[2]Social &amp; Env'!X26</f>
        <v>36.951999999999998</v>
      </c>
      <c r="AK201" s="689">
        <f>'[2]Social &amp; Env'!Y26</f>
        <v>36.951999999999998</v>
      </c>
      <c r="AL201" s="689">
        <f>'[2]Social &amp; Env'!Z26</f>
        <v>36.951999999999998</v>
      </c>
      <c r="AM201" s="689">
        <f>'[2]Social &amp; Env'!AA26</f>
        <v>36.951999999999998</v>
      </c>
      <c r="AN201" s="689">
        <f>'[2]Social &amp; Env'!AB26</f>
        <v>36.951999999999998</v>
      </c>
      <c r="AO201" s="689">
        <f>'[2]Social &amp; Env'!AC26</f>
        <v>36.951999999999998</v>
      </c>
      <c r="AP201" s="689">
        <f>'[2]Social &amp; Env'!AD26</f>
        <v>36.951999999999998</v>
      </c>
      <c r="AQ201" s="689">
        <f>'[2]Social &amp; Env'!AE26</f>
        <v>36.951999999999998</v>
      </c>
      <c r="AR201" s="689">
        <f>'[2]Social &amp; Env'!AF26</f>
        <v>36.951999999999998</v>
      </c>
      <c r="AS201" s="689">
        <f>'[2]Social &amp; Env'!AG26</f>
        <v>36.951999999999998</v>
      </c>
      <c r="AT201" s="689">
        <f>'[2]Social &amp; Env'!AH26</f>
        <v>36.951999999999998</v>
      </c>
      <c r="AU201" s="689">
        <f>'[2]Social &amp; Env'!AI26</f>
        <v>36.951999999999998</v>
      </c>
      <c r="AV201" s="689">
        <f>'[2]Social &amp; Env'!AJ26</f>
        <v>36.951999999999998</v>
      </c>
      <c r="AW201" s="689">
        <f>'[2]Social &amp; Env'!AK26</f>
        <v>36.951999999999998</v>
      </c>
      <c r="AX201" s="689">
        <f>'[2]Social &amp; Env'!AL26</f>
        <v>36.951999999999998</v>
      </c>
      <c r="AY201" s="689">
        <f>'[2]Social &amp; Env'!AM26</f>
        <v>36.951999999999998</v>
      </c>
      <c r="AZ201" s="689">
        <f>'[2]Social &amp; Env'!AN26</f>
        <v>36.951999999999998</v>
      </c>
      <c r="BA201" s="689">
        <f>'[2]Social &amp; Env'!AO26</f>
        <v>36.951999999999998</v>
      </c>
      <c r="BB201" s="689">
        <f>'[2]Social &amp; Env'!AP26</f>
        <v>36.951999999999998</v>
      </c>
      <c r="BC201" s="689">
        <f>'[2]Social &amp; Env'!AQ26</f>
        <v>36.951999999999998</v>
      </c>
      <c r="BD201" s="689">
        <f>'[2]Social &amp; Env'!AR26</f>
        <v>36.951999999999998</v>
      </c>
      <c r="BE201" s="689">
        <f>'[2]Social &amp; Env'!AS26</f>
        <v>36.951999999999998</v>
      </c>
      <c r="BF201" s="689">
        <f>'[2]Social &amp; Env'!AT26</f>
        <v>36.951999999999998</v>
      </c>
      <c r="BG201" s="689">
        <f>'[2]Social &amp; Env'!AU26</f>
        <v>36.951999999999998</v>
      </c>
      <c r="BH201" s="689">
        <f>'[2]Social &amp; Env'!AV26</f>
        <v>36.951999999999998</v>
      </c>
      <c r="BI201" s="689">
        <f>'[2]Social &amp; Env'!AW26</f>
        <v>36.951999999999998</v>
      </c>
      <c r="BJ201" s="689">
        <f>'[2]Social &amp; Env'!AX26</f>
        <v>36.951999999999998</v>
      </c>
      <c r="BK201" s="689">
        <f>'[2]Social &amp; Env'!AY26</f>
        <v>36.951999999999998</v>
      </c>
      <c r="BL201" s="689">
        <f>'[2]Social &amp; Env'!AZ26</f>
        <v>36.951999999999998</v>
      </c>
      <c r="BM201" s="689">
        <f>'[2]Social &amp; Env'!BA26</f>
        <v>36.951999999999998</v>
      </c>
      <c r="BN201" s="689">
        <f>'[2]Social &amp; Env'!BB26</f>
        <v>36.951999999999998</v>
      </c>
      <c r="BO201" s="689">
        <f>'[2]Social &amp; Env'!BC26</f>
        <v>36.951999999999998</v>
      </c>
      <c r="BP201" s="689">
        <f>'[2]Social &amp; Env'!BD26</f>
        <v>36.951999999999998</v>
      </c>
      <c r="BQ201" s="689">
        <f>'[2]Social &amp; Env'!BE26</f>
        <v>36.951999999999998</v>
      </c>
      <c r="BR201" s="689">
        <f>'[2]Social &amp; Env'!BF26</f>
        <v>36.951999999999998</v>
      </c>
      <c r="BS201" s="689">
        <f>'[2]Social &amp; Env'!BG26</f>
        <v>36.951999999999998</v>
      </c>
      <c r="BT201" s="689">
        <f>'[2]Social &amp; Env'!BH26</f>
        <v>36.951999999999998</v>
      </c>
      <c r="BU201" s="689">
        <f>'[2]Social &amp; Env'!BI26</f>
        <v>36.951999999999998</v>
      </c>
      <c r="BV201" s="689">
        <f>'[2]Social &amp; Env'!BJ26</f>
        <v>36.951999999999998</v>
      </c>
      <c r="BW201" s="689">
        <f>'[2]Social &amp; Env'!BK26</f>
        <v>36.951999999999998</v>
      </c>
      <c r="BX201" s="689">
        <f>'[2]Social &amp; Env'!BL26</f>
        <v>36.951999999999998</v>
      </c>
      <c r="BY201" s="689">
        <f>'[2]Social &amp; Env'!BM26</f>
        <v>36.951999999999998</v>
      </c>
      <c r="BZ201" s="689">
        <f>'[2]Social &amp; Env'!BN26</f>
        <v>36.951999999999998</v>
      </c>
      <c r="CA201" s="689">
        <f>'[2]Social &amp; Env'!BO26</f>
        <v>36.951999999999998</v>
      </c>
      <c r="CB201" s="689">
        <f>'[2]Social &amp; Env'!BP26</f>
        <v>36.951999999999998</v>
      </c>
      <c r="CC201" s="689">
        <f>'[2]Social &amp; Env'!BQ26</f>
        <v>36.951999999999998</v>
      </c>
      <c r="CD201" s="689">
        <f>'[2]Social &amp; Env'!BR26</f>
        <v>36.951999999999998</v>
      </c>
      <c r="CE201" s="689">
        <f>'[2]Social &amp; Env'!BS26</f>
        <v>36.951999999999998</v>
      </c>
      <c r="CF201" s="689">
        <f>'[2]Social &amp; Env'!BT26</f>
        <v>36.951999999999998</v>
      </c>
      <c r="CG201" s="689">
        <f>'[2]Social &amp; Env'!BU26</f>
        <v>36.951999999999998</v>
      </c>
      <c r="CH201" s="689">
        <f>'[2]Social &amp; Env'!BV26</f>
        <v>36.951999999999998</v>
      </c>
      <c r="CI201" s="689">
        <f>'[2]Social &amp; Env'!BW26</f>
        <v>36.951999999999998</v>
      </c>
      <c r="CJ201" s="689">
        <f>'[2]Social &amp; Env'!BX26</f>
        <v>36.951999999999998</v>
      </c>
      <c r="CK201" s="689">
        <f>'[2]Social &amp; Env'!BY26</f>
        <v>36.951999999999998</v>
      </c>
      <c r="CL201" s="689">
        <f>'[2]Social &amp; Env'!BZ26</f>
        <v>36.951999999999998</v>
      </c>
      <c r="CM201" s="689">
        <f>'[2]Social &amp; Env'!CA26</f>
        <v>36.951999999999998</v>
      </c>
      <c r="CN201" s="689">
        <f>'[2]Social &amp; Env'!CB26</f>
        <v>36.951999999999998</v>
      </c>
      <c r="CO201" s="689">
        <f>'[2]Social &amp; Env'!CC26</f>
        <v>36.951999999999998</v>
      </c>
      <c r="CP201" s="689">
        <f>'[2]Social &amp; Env'!CD26</f>
        <v>36.951999999999998</v>
      </c>
      <c r="CQ201" s="689">
        <f>'[2]Social &amp; Env'!CE26</f>
        <v>36.951999999999998</v>
      </c>
      <c r="CR201" s="689">
        <f>'[2]Social &amp; Env'!CF26</f>
        <v>36.951999999999998</v>
      </c>
      <c r="CS201" s="689">
        <f>'[2]Social &amp; Env'!CG26</f>
        <v>36.951999999999998</v>
      </c>
      <c r="CT201" s="689">
        <f>'[2]Social &amp; Env'!CH26</f>
        <v>36.951999999999998</v>
      </c>
      <c r="CU201" s="689">
        <f>'[2]Social &amp; Env'!CI26</f>
        <v>36.951999999999998</v>
      </c>
      <c r="CV201" s="689">
        <f>'[2]Social &amp; Env'!CJ26</f>
        <v>36.951999999999998</v>
      </c>
      <c r="CW201" s="689">
        <f>'[2]Social &amp; Env'!CK26</f>
        <v>36.951999999999998</v>
      </c>
      <c r="CX201" s="689">
        <f>'[2]Social &amp; Env'!CL26</f>
        <v>36.951999999999998</v>
      </c>
      <c r="CY201" s="689">
        <f>'[2]Social &amp; Env'!CM26</f>
        <v>36.951999999999998</v>
      </c>
      <c r="CZ201" s="953">
        <v>0</v>
      </c>
      <c r="DA201" s="954">
        <v>0</v>
      </c>
      <c r="DB201" s="954">
        <v>0</v>
      </c>
      <c r="DC201" s="954">
        <v>0</v>
      </c>
      <c r="DD201" s="954">
        <v>0</v>
      </c>
      <c r="DE201" s="954">
        <v>0</v>
      </c>
      <c r="DF201" s="954">
        <v>0</v>
      </c>
      <c r="DG201" s="954">
        <v>0</v>
      </c>
      <c r="DH201" s="954">
        <v>0</v>
      </c>
      <c r="DI201" s="954">
        <v>0</v>
      </c>
      <c r="DJ201" s="954">
        <v>0</v>
      </c>
      <c r="DK201" s="954">
        <v>0</v>
      </c>
      <c r="DL201" s="954">
        <v>0</v>
      </c>
      <c r="DM201" s="954">
        <v>0</v>
      </c>
      <c r="DN201" s="954">
        <v>0</v>
      </c>
      <c r="DO201" s="954">
        <v>0</v>
      </c>
      <c r="DP201" s="954">
        <v>0</v>
      </c>
      <c r="DQ201" s="954">
        <v>0</v>
      </c>
      <c r="DR201" s="954">
        <v>0</v>
      </c>
      <c r="DS201" s="954">
        <v>0</v>
      </c>
      <c r="DT201" s="954">
        <v>0</v>
      </c>
      <c r="DU201" s="954">
        <v>0</v>
      </c>
      <c r="DV201" s="954">
        <v>0</v>
      </c>
      <c r="DW201" s="955">
        <v>0</v>
      </c>
      <c r="DX201" s="934"/>
    </row>
    <row r="202" spans="2:128" x14ac:dyDescent="0.2">
      <c r="B202" s="967"/>
      <c r="C202" s="966"/>
      <c r="D202" s="885"/>
      <c r="E202" s="920"/>
      <c r="F202" s="885"/>
      <c r="G202" s="885"/>
      <c r="H202" s="885"/>
      <c r="I202" s="885"/>
      <c r="J202" s="885"/>
      <c r="K202" s="885"/>
      <c r="L202" s="885"/>
      <c r="M202" s="885"/>
      <c r="N202" s="885"/>
      <c r="O202" s="885"/>
      <c r="P202" s="885"/>
      <c r="Q202" s="885"/>
      <c r="R202" s="964"/>
      <c r="S202" s="885"/>
      <c r="T202" s="885"/>
      <c r="U202" s="699" t="s">
        <v>500</v>
      </c>
      <c r="V202" s="697" t="s">
        <v>123</v>
      </c>
      <c r="W202" s="701" t="s">
        <v>493</v>
      </c>
      <c r="X202" s="700">
        <f>[2]carbon!J24</f>
        <v>87.621153990635221</v>
      </c>
      <c r="Y202" s="700">
        <f>[2]carbon!K24</f>
        <v>89.081506557145801</v>
      </c>
      <c r="Z202" s="700">
        <f>[2]carbon!L24</f>
        <v>0</v>
      </c>
      <c r="AA202" s="700">
        <f>[2]carbon!M24</f>
        <v>0</v>
      </c>
      <c r="AB202" s="700">
        <v>0</v>
      </c>
      <c r="AC202" s="700">
        <v>0</v>
      </c>
      <c r="AD202" s="700">
        <v>0</v>
      </c>
      <c r="AE202" s="700">
        <v>0</v>
      </c>
      <c r="AF202" s="700">
        <v>0</v>
      </c>
      <c r="AG202" s="700">
        <v>0</v>
      </c>
      <c r="AH202" s="700">
        <v>0</v>
      </c>
      <c r="AI202" s="700">
        <v>0</v>
      </c>
      <c r="AJ202" s="700">
        <v>0</v>
      </c>
      <c r="AK202" s="700">
        <v>0</v>
      </c>
      <c r="AL202" s="700">
        <v>0</v>
      </c>
      <c r="AM202" s="700">
        <v>0</v>
      </c>
      <c r="AN202" s="700">
        <v>0</v>
      </c>
      <c r="AO202" s="700">
        <v>0</v>
      </c>
      <c r="AP202" s="700">
        <v>0</v>
      </c>
      <c r="AQ202" s="700">
        <v>0</v>
      </c>
      <c r="AR202" s="700">
        <v>0</v>
      </c>
      <c r="AS202" s="700">
        <v>0</v>
      </c>
      <c r="AT202" s="700">
        <v>0</v>
      </c>
      <c r="AU202" s="700">
        <v>0</v>
      </c>
      <c r="AV202" s="700">
        <v>0</v>
      </c>
      <c r="AW202" s="700">
        <v>0</v>
      </c>
      <c r="AX202" s="700">
        <v>0</v>
      </c>
      <c r="AY202" s="700">
        <v>0</v>
      </c>
      <c r="AZ202" s="700">
        <v>0</v>
      </c>
      <c r="BA202" s="700">
        <v>0</v>
      </c>
      <c r="BB202" s="700">
        <v>0</v>
      </c>
      <c r="BC202" s="700">
        <v>0</v>
      </c>
      <c r="BD202" s="700">
        <v>0</v>
      </c>
      <c r="BE202" s="700">
        <v>0</v>
      </c>
      <c r="BF202" s="700">
        <v>0</v>
      </c>
      <c r="BG202" s="700">
        <v>0</v>
      </c>
      <c r="BH202" s="700">
        <v>0</v>
      </c>
      <c r="BI202" s="700">
        <v>0</v>
      </c>
      <c r="BJ202" s="700">
        <v>0</v>
      </c>
      <c r="BK202" s="700">
        <v>0</v>
      </c>
      <c r="BL202" s="700">
        <v>0</v>
      </c>
      <c r="BM202" s="700">
        <v>0</v>
      </c>
      <c r="BN202" s="700">
        <v>0</v>
      </c>
      <c r="BO202" s="700">
        <v>0</v>
      </c>
      <c r="BP202" s="700">
        <v>0</v>
      </c>
      <c r="BQ202" s="700">
        <v>0</v>
      </c>
      <c r="BR202" s="700">
        <v>0</v>
      </c>
      <c r="BS202" s="700">
        <v>0</v>
      </c>
      <c r="BT202" s="700">
        <v>0</v>
      </c>
      <c r="BU202" s="700">
        <v>0</v>
      </c>
      <c r="BV202" s="700">
        <v>0</v>
      </c>
      <c r="BW202" s="700">
        <v>0</v>
      </c>
      <c r="BX202" s="700">
        <v>0</v>
      </c>
      <c r="BY202" s="700">
        <v>0</v>
      </c>
      <c r="BZ202" s="700">
        <v>0</v>
      </c>
      <c r="CA202" s="700">
        <v>0</v>
      </c>
      <c r="CB202" s="700">
        <v>0</v>
      </c>
      <c r="CC202" s="700">
        <v>0</v>
      </c>
      <c r="CD202" s="700">
        <v>0</v>
      </c>
      <c r="CE202" s="700">
        <v>0</v>
      </c>
      <c r="CF202" s="700">
        <v>0</v>
      </c>
      <c r="CG202" s="700">
        <v>0</v>
      </c>
      <c r="CH202" s="700">
        <v>0</v>
      </c>
      <c r="CI202" s="700">
        <v>0</v>
      </c>
      <c r="CJ202" s="700">
        <v>0</v>
      </c>
      <c r="CK202" s="700">
        <v>0</v>
      </c>
      <c r="CL202" s="700">
        <v>0</v>
      </c>
      <c r="CM202" s="700">
        <v>0</v>
      </c>
      <c r="CN202" s="700">
        <v>0</v>
      </c>
      <c r="CO202" s="700">
        <v>0</v>
      </c>
      <c r="CP202" s="700">
        <v>0</v>
      </c>
      <c r="CQ202" s="700">
        <v>0</v>
      </c>
      <c r="CR202" s="700">
        <v>0</v>
      </c>
      <c r="CS202" s="700">
        <v>0</v>
      </c>
      <c r="CT202" s="700">
        <v>0</v>
      </c>
      <c r="CU202" s="700">
        <v>0</v>
      </c>
      <c r="CV202" s="700">
        <v>0</v>
      </c>
      <c r="CW202" s="700">
        <v>0</v>
      </c>
      <c r="CX202" s="700">
        <v>0</v>
      </c>
      <c r="CY202" s="700">
        <v>0</v>
      </c>
      <c r="CZ202" s="953">
        <v>0</v>
      </c>
      <c r="DA202" s="954">
        <v>0</v>
      </c>
      <c r="DB202" s="954">
        <v>0</v>
      </c>
      <c r="DC202" s="954">
        <v>0</v>
      </c>
      <c r="DD202" s="954">
        <v>0</v>
      </c>
      <c r="DE202" s="954">
        <v>0</v>
      </c>
      <c r="DF202" s="954">
        <v>0</v>
      </c>
      <c r="DG202" s="954">
        <v>0</v>
      </c>
      <c r="DH202" s="954">
        <v>0</v>
      </c>
      <c r="DI202" s="954">
        <v>0</v>
      </c>
      <c r="DJ202" s="954">
        <v>0</v>
      </c>
      <c r="DK202" s="954">
        <v>0</v>
      </c>
      <c r="DL202" s="954">
        <v>0</v>
      </c>
      <c r="DM202" s="954">
        <v>0</v>
      </c>
      <c r="DN202" s="954">
        <v>0</v>
      </c>
      <c r="DO202" s="954">
        <v>0</v>
      </c>
      <c r="DP202" s="954">
        <v>0</v>
      </c>
      <c r="DQ202" s="954">
        <v>0</v>
      </c>
      <c r="DR202" s="954">
        <v>0</v>
      </c>
      <c r="DS202" s="954">
        <v>0</v>
      </c>
      <c r="DT202" s="954">
        <v>0</v>
      </c>
      <c r="DU202" s="954">
        <v>0</v>
      </c>
      <c r="DV202" s="954">
        <v>0</v>
      </c>
      <c r="DW202" s="955">
        <v>0</v>
      </c>
      <c r="DX202" s="934"/>
    </row>
    <row r="203" spans="2:128" x14ac:dyDescent="0.2">
      <c r="B203" s="967"/>
      <c r="C203" s="966"/>
      <c r="D203" s="885"/>
      <c r="E203" s="920"/>
      <c r="F203" s="885"/>
      <c r="G203" s="885"/>
      <c r="H203" s="885"/>
      <c r="I203" s="885"/>
      <c r="J203" s="885"/>
      <c r="K203" s="885"/>
      <c r="L203" s="885"/>
      <c r="M203" s="885"/>
      <c r="N203" s="885"/>
      <c r="O203" s="885"/>
      <c r="P203" s="885"/>
      <c r="Q203" s="885"/>
      <c r="R203" s="964"/>
      <c r="S203" s="885"/>
      <c r="T203" s="885"/>
      <c r="U203" s="699" t="s">
        <v>501</v>
      </c>
      <c r="V203" s="697" t="s">
        <v>123</v>
      </c>
      <c r="W203" s="701" t="s">
        <v>493</v>
      </c>
      <c r="X203" s="700">
        <f>[2]carbon!J25</f>
        <v>0</v>
      </c>
      <c r="Y203" s="700">
        <f>[2]carbon!K25</f>
        <v>0</v>
      </c>
      <c r="Z203" s="700">
        <f>[2]carbon!L25</f>
        <v>3.7885920433791944</v>
      </c>
      <c r="AA203" s="700">
        <f>[2]carbon!M25</f>
        <v>3.8496983666595037</v>
      </c>
      <c r="AB203" s="700">
        <f>[2]carbon!N25</f>
        <v>3.910804689939813</v>
      </c>
      <c r="AC203" s="700">
        <f>[2]carbon!O25</f>
        <v>3.9719110132201236</v>
      </c>
      <c r="AD203" s="700">
        <f>[2]carbon!P25</f>
        <v>4.0330173365004329</v>
      </c>
      <c r="AE203" s="700">
        <f>[2]carbon!Q25</f>
        <v>4.0941236597807418</v>
      </c>
      <c r="AF203" s="700">
        <f>[2]carbon!R25</f>
        <v>4.1552299830610515</v>
      </c>
      <c r="AG203" s="700">
        <f>[2]carbon!S25</f>
        <v>4.2163363063413621</v>
      </c>
      <c r="AH203" s="700">
        <f>[2]carbon!T25</f>
        <v>4.2774426296216701</v>
      </c>
      <c r="AI203" s="700">
        <f>[2]carbon!U25</f>
        <v>4.6746337309436834</v>
      </c>
      <c r="AJ203" s="700">
        <f>[2]carbon!V25</f>
        <v>5.0718248322656958</v>
      </c>
      <c r="AK203" s="700">
        <f>[2]carbon!W25</f>
        <v>5.4690159335877082</v>
      </c>
      <c r="AL203" s="700">
        <f>[2]carbon!X25</f>
        <v>5.8662070349097197</v>
      </c>
      <c r="AM203" s="700">
        <f>[2]carbon!Y25</f>
        <v>6.2633981362317339</v>
      </c>
      <c r="AN203" s="700">
        <f>[2]carbon!Z25</f>
        <v>6.6605892375537445</v>
      </c>
      <c r="AO203" s="700">
        <f>[2]carbon!AA25</f>
        <v>7.057780338875757</v>
      </c>
      <c r="AP203" s="700">
        <f>[2]carbon!AB25</f>
        <v>7.4549714401977694</v>
      </c>
      <c r="AQ203" s="700">
        <f>[2]carbon!AC25</f>
        <v>7.8521625415197809</v>
      </c>
      <c r="AR203" s="700">
        <f>[2]carbon!AD25</f>
        <v>8.2493536428417915</v>
      </c>
      <c r="AS203" s="700">
        <f>[2]carbon!AE25</f>
        <v>8.6465447441638066</v>
      </c>
      <c r="AT203" s="700">
        <f>[2]carbon!AF25</f>
        <v>9.0437358454858181</v>
      </c>
      <c r="AU203" s="700">
        <f>[2]carbon!AG25</f>
        <v>9.4409269468078314</v>
      </c>
      <c r="AV203" s="700">
        <f>[2]carbon!AH25</f>
        <v>9.8381180481298429</v>
      </c>
      <c r="AW203" s="700">
        <f>[2]carbon!AI25</f>
        <v>10.235309149451854</v>
      </c>
      <c r="AX203" s="700">
        <f>[2]carbon!AJ25</f>
        <v>10.632500250773868</v>
      </c>
      <c r="AY203" s="700">
        <f>[2]carbon!AK25</f>
        <v>11.029691352095881</v>
      </c>
      <c r="AZ203" s="700">
        <f>[2]carbon!AL25</f>
        <v>11.426882453417893</v>
      </c>
      <c r="BA203" s="700">
        <f>[2]carbon!AM25</f>
        <v>11.824073554739904</v>
      </c>
      <c r="BB203" s="700">
        <f>[2]carbon!AN25</f>
        <v>12.221264656061917</v>
      </c>
      <c r="BC203" s="700">
        <f>[2]carbon!AO25</f>
        <v>12.653457170164334</v>
      </c>
      <c r="BD203" s="700">
        <f>[2]carbon!AP25</f>
        <v>13.072143993499447</v>
      </c>
      <c r="BE203" s="700">
        <f>[2]carbon!AQ25</f>
        <v>13.49286745632639</v>
      </c>
      <c r="BF203" s="700">
        <f>[2]carbon!AR25</f>
        <v>13.913737855591947</v>
      </c>
      <c r="BG203" s="700">
        <f>[2]carbon!AS25</f>
        <v>14.321192957466399</v>
      </c>
      <c r="BH203" s="700">
        <f>[2]carbon!AT25</f>
        <v>14.731066030075308</v>
      </c>
      <c r="BI203" s="700">
        <f>[2]carbon!AU25</f>
        <v>15.126019736717263</v>
      </c>
      <c r="BJ203" s="700">
        <f>[2]carbon!AV25</f>
        <v>15.511580087351595</v>
      </c>
      <c r="BK203" s="700">
        <f>[2]carbon!AW25</f>
        <v>15.890670831051809</v>
      </c>
      <c r="BL203" s="700">
        <f>[2]carbon!AX25</f>
        <v>16.260229382523679</v>
      </c>
      <c r="BM203" s="700">
        <f>[2]carbon!AY25</f>
        <v>16.553544300321423</v>
      </c>
      <c r="BN203" s="700">
        <f>[2]carbon!AZ25</f>
        <v>16.845087919422863</v>
      </c>
      <c r="BO203" s="700">
        <f>[2]carbon!BA25</f>
        <v>17.107097602881034</v>
      </c>
      <c r="BP203" s="700">
        <f>[2]carbon!BB25</f>
        <v>17.355053815146132</v>
      </c>
      <c r="BQ203" s="700">
        <f>[2]carbon!BC25</f>
        <v>17.573131604624361</v>
      </c>
      <c r="BR203" s="700">
        <f>[2]carbon!BD25</f>
        <v>17.788205934590074</v>
      </c>
      <c r="BS203" s="700">
        <f>[2]carbon!BE25</f>
        <v>17.96777301063387</v>
      </c>
      <c r="BT203" s="700">
        <f>[2]carbon!BF25</f>
        <v>18.131984254192254</v>
      </c>
      <c r="BU203" s="700">
        <f>[2]carbon!BG25</f>
        <v>18.271273259347858</v>
      </c>
      <c r="BV203" s="700">
        <f>[2]carbon!BH25</f>
        <v>18.391403108402276</v>
      </c>
      <c r="BW203" s="700">
        <f>[2]carbon!BI25</f>
        <v>18.510725897627687</v>
      </c>
      <c r="BX203" s="700">
        <f>[2]carbon!BJ25</f>
        <v>18.609618796494182</v>
      </c>
      <c r="BY203" s="700">
        <f>[2]carbon!BK25</f>
        <v>18.693598794950105</v>
      </c>
      <c r="BZ203" s="700">
        <f>[2]carbon!BL25</f>
        <v>18.743951335573755</v>
      </c>
      <c r="CA203" s="700">
        <f>[2]carbon!BM25</f>
        <v>18.796828403749711</v>
      </c>
      <c r="CB203" s="700">
        <f>[2]carbon!BN25</f>
        <v>18.801350623450254</v>
      </c>
      <c r="CC203" s="700">
        <f>[2]carbon!BO25</f>
        <v>18.808113794777178</v>
      </c>
      <c r="CD203" s="700">
        <f>[2]carbon!BP25</f>
        <v>18.784689273467965</v>
      </c>
      <c r="CE203" s="700">
        <f>[2]carbon!BQ25</f>
        <v>18.750010543603949</v>
      </c>
      <c r="CF203" s="700">
        <f>[2]carbon!BR25</f>
        <v>18.681482474140807</v>
      </c>
      <c r="CG203" s="700">
        <f>[2]carbon!BS25</f>
        <v>18.672030651400732</v>
      </c>
      <c r="CH203" s="700">
        <f>[2]carbon!BT25</f>
        <v>18.629780107708019</v>
      </c>
      <c r="CI203" s="700">
        <f>[2]carbon!BU25</f>
        <v>18.573376071637576</v>
      </c>
      <c r="CJ203" s="700">
        <f>[2]carbon!BV25</f>
        <v>18.505212389077503</v>
      </c>
      <c r="CK203" s="700">
        <f>[2]carbon!BW25</f>
        <v>18.445250740739173</v>
      </c>
      <c r="CL203" s="700">
        <f>[2]carbon!BX25</f>
        <v>18.349453797810437</v>
      </c>
      <c r="CM203" s="700">
        <f>[2]carbon!BY25</f>
        <v>18.239117380965268</v>
      </c>
      <c r="CN203" s="700">
        <f>[2]carbon!BZ25</f>
        <v>18.125906504142264</v>
      </c>
      <c r="CO203" s="700">
        <f>[2]carbon!CA25</f>
        <v>17.995435693940291</v>
      </c>
      <c r="CP203" s="700">
        <f>[2]carbon!CB25</f>
        <v>17.863718083885782</v>
      </c>
      <c r="CQ203" s="700">
        <f>[2]carbon!CC25</f>
        <v>17.752405546744413</v>
      </c>
      <c r="CR203" s="700">
        <f>[2]carbon!CD25</f>
        <v>17.638045123669269</v>
      </c>
      <c r="CS203" s="700">
        <f>[2]carbon!CE25</f>
        <v>17.495108327898421</v>
      </c>
      <c r="CT203" s="700">
        <f>[2]carbon!CF25</f>
        <v>17.348670682043693</v>
      </c>
      <c r="CU203" s="700">
        <f>[2]carbon!CG25</f>
        <v>17.196137694500347</v>
      </c>
      <c r="CV203" s="700">
        <f>[2]carbon!CH25</f>
        <v>17.039595820310037</v>
      </c>
      <c r="CW203" s="700">
        <f>[2]carbon!CI25</f>
        <v>16.889664222076956</v>
      </c>
      <c r="CX203" s="700">
        <f>[2]carbon!CJ25</f>
        <v>16.712581998420731</v>
      </c>
      <c r="CY203" s="700">
        <f>[2]carbon!CK25</f>
        <v>16.552099609961402</v>
      </c>
      <c r="CZ203" s="953">
        <v>0</v>
      </c>
      <c r="DA203" s="954">
        <v>0</v>
      </c>
      <c r="DB203" s="954">
        <v>0</v>
      </c>
      <c r="DC203" s="954">
        <v>0</v>
      </c>
      <c r="DD203" s="954">
        <v>0</v>
      </c>
      <c r="DE203" s="954">
        <v>0</v>
      </c>
      <c r="DF203" s="954">
        <v>0</v>
      </c>
      <c r="DG203" s="954">
        <v>0</v>
      </c>
      <c r="DH203" s="954">
        <v>0</v>
      </c>
      <c r="DI203" s="954">
        <v>0</v>
      </c>
      <c r="DJ203" s="954">
        <v>0</v>
      </c>
      <c r="DK203" s="954">
        <v>0</v>
      </c>
      <c r="DL203" s="954">
        <v>0</v>
      </c>
      <c r="DM203" s="954">
        <v>0</v>
      </c>
      <c r="DN203" s="954">
        <v>0</v>
      </c>
      <c r="DO203" s="954">
        <v>0</v>
      </c>
      <c r="DP203" s="954">
        <v>0</v>
      </c>
      <c r="DQ203" s="954">
        <v>0</v>
      </c>
      <c r="DR203" s="954">
        <v>0</v>
      </c>
      <c r="DS203" s="954">
        <v>0</v>
      </c>
      <c r="DT203" s="954">
        <v>0</v>
      </c>
      <c r="DU203" s="954">
        <v>0</v>
      </c>
      <c r="DV203" s="954">
        <v>0</v>
      </c>
      <c r="DW203" s="955">
        <v>0</v>
      </c>
      <c r="DX203" s="934"/>
    </row>
    <row r="204" spans="2:128" x14ac:dyDescent="0.2">
      <c r="B204" s="967"/>
      <c r="C204" s="966"/>
      <c r="D204" s="885"/>
      <c r="E204" s="920"/>
      <c r="F204" s="885"/>
      <c r="G204" s="885"/>
      <c r="H204" s="885"/>
      <c r="I204" s="885"/>
      <c r="J204" s="885"/>
      <c r="K204" s="885"/>
      <c r="L204" s="885"/>
      <c r="M204" s="885"/>
      <c r="N204" s="885"/>
      <c r="O204" s="885"/>
      <c r="P204" s="885"/>
      <c r="Q204" s="885"/>
      <c r="R204" s="964"/>
      <c r="S204" s="885"/>
      <c r="T204" s="885"/>
      <c r="U204" s="704" t="s">
        <v>502</v>
      </c>
      <c r="V204" s="697" t="s">
        <v>123</v>
      </c>
      <c r="W204" s="701" t="s">
        <v>493</v>
      </c>
      <c r="X204" s="705">
        <v>-232.32376378074721</v>
      </c>
      <c r="Y204" s="705">
        <v>-464.64752756149443</v>
      </c>
      <c r="Z204" s="705">
        <v>-696.97129134224156</v>
      </c>
      <c r="AA204" s="705">
        <v>-929.29505512298886</v>
      </c>
      <c r="AB204" s="705">
        <v>-1161.6188189037362</v>
      </c>
      <c r="AC204" s="705">
        <v>-1161.6188189037362</v>
      </c>
      <c r="AD204" s="705">
        <v>-1161.6188189037362</v>
      </c>
      <c r="AE204" s="705">
        <v>-1161.6188189037362</v>
      </c>
      <c r="AF204" s="705">
        <v>-1161.6188189037362</v>
      </c>
      <c r="AG204" s="705">
        <v>-1161.6188189037362</v>
      </c>
      <c r="AH204" s="705">
        <v>-1161.6188189037362</v>
      </c>
      <c r="AI204" s="705">
        <v>-1161.6188189037362</v>
      </c>
      <c r="AJ204" s="705">
        <v>-1161.6188189037362</v>
      </c>
      <c r="AK204" s="705">
        <v>-1161.6188189037362</v>
      </c>
      <c r="AL204" s="705">
        <v>-1161.6188189037362</v>
      </c>
      <c r="AM204" s="705">
        <v>-1161.6188189037362</v>
      </c>
      <c r="AN204" s="705">
        <v>-1161.6188189037362</v>
      </c>
      <c r="AO204" s="705">
        <v>-1161.6188189037362</v>
      </c>
      <c r="AP204" s="705">
        <v>-1161.6188189037362</v>
      </c>
      <c r="AQ204" s="705">
        <v>-1161.6188189037362</v>
      </c>
      <c r="AR204" s="705">
        <v>-929.29505512298886</v>
      </c>
      <c r="AS204" s="705">
        <v>-696.97129134224167</v>
      </c>
      <c r="AT204" s="705">
        <v>-464.64752756149448</v>
      </c>
      <c r="AU204" s="705">
        <v>-232.32376378074719</v>
      </c>
      <c r="AV204" s="705">
        <v>0</v>
      </c>
      <c r="AW204" s="705">
        <v>0</v>
      </c>
      <c r="AX204" s="705">
        <v>0</v>
      </c>
      <c r="AY204" s="705">
        <v>0</v>
      </c>
      <c r="AZ204" s="705">
        <v>0</v>
      </c>
      <c r="BA204" s="705">
        <v>0</v>
      </c>
      <c r="BB204" s="705">
        <v>0</v>
      </c>
      <c r="BC204" s="705">
        <v>0</v>
      </c>
      <c r="BD204" s="705">
        <v>0</v>
      </c>
      <c r="BE204" s="705">
        <v>0</v>
      </c>
      <c r="BF204" s="705">
        <v>0</v>
      </c>
      <c r="BG204" s="705">
        <v>0</v>
      </c>
      <c r="BH204" s="705">
        <v>0</v>
      </c>
      <c r="BI204" s="705">
        <v>0</v>
      </c>
      <c r="BJ204" s="705">
        <v>0</v>
      </c>
      <c r="BK204" s="705">
        <v>0</v>
      </c>
      <c r="BL204" s="705">
        <v>0</v>
      </c>
      <c r="BM204" s="705">
        <v>0</v>
      </c>
      <c r="BN204" s="705">
        <v>0</v>
      </c>
      <c r="BO204" s="705">
        <v>0</v>
      </c>
      <c r="BP204" s="705">
        <v>0</v>
      </c>
      <c r="BQ204" s="705">
        <v>0</v>
      </c>
      <c r="BR204" s="705">
        <v>0</v>
      </c>
      <c r="BS204" s="705">
        <v>0</v>
      </c>
      <c r="BT204" s="705">
        <v>0</v>
      </c>
      <c r="BU204" s="705">
        <v>0</v>
      </c>
      <c r="BV204" s="705">
        <v>0</v>
      </c>
      <c r="BW204" s="705">
        <v>0</v>
      </c>
      <c r="BX204" s="705">
        <v>0</v>
      </c>
      <c r="BY204" s="705">
        <v>0</v>
      </c>
      <c r="BZ204" s="705">
        <v>0</v>
      </c>
      <c r="CA204" s="705">
        <v>0</v>
      </c>
      <c r="CB204" s="705">
        <v>0</v>
      </c>
      <c r="CC204" s="705">
        <v>0</v>
      </c>
      <c r="CD204" s="705">
        <v>0</v>
      </c>
      <c r="CE204" s="705">
        <v>0</v>
      </c>
      <c r="CF204" s="705">
        <v>0</v>
      </c>
      <c r="CG204" s="705">
        <v>0</v>
      </c>
      <c r="CH204" s="705">
        <v>0</v>
      </c>
      <c r="CI204" s="705">
        <v>0</v>
      </c>
      <c r="CJ204" s="705">
        <v>0</v>
      </c>
      <c r="CK204" s="705">
        <v>0</v>
      </c>
      <c r="CL204" s="705">
        <v>0</v>
      </c>
      <c r="CM204" s="705">
        <v>0</v>
      </c>
      <c r="CN204" s="705">
        <v>0</v>
      </c>
      <c r="CO204" s="705">
        <v>0</v>
      </c>
      <c r="CP204" s="705">
        <v>0</v>
      </c>
      <c r="CQ204" s="705">
        <v>0</v>
      </c>
      <c r="CR204" s="705">
        <v>0</v>
      </c>
      <c r="CS204" s="705">
        <v>0</v>
      </c>
      <c r="CT204" s="705">
        <v>0</v>
      </c>
      <c r="CU204" s="705">
        <v>0</v>
      </c>
      <c r="CV204" s="705">
        <v>0</v>
      </c>
      <c r="CW204" s="705">
        <v>0</v>
      </c>
      <c r="CX204" s="705">
        <v>0</v>
      </c>
      <c r="CY204" s="705">
        <v>0</v>
      </c>
      <c r="CZ204" s="953">
        <v>0</v>
      </c>
      <c r="DA204" s="954">
        <v>0</v>
      </c>
      <c r="DB204" s="954">
        <v>0</v>
      </c>
      <c r="DC204" s="954">
        <v>0</v>
      </c>
      <c r="DD204" s="954">
        <v>0</v>
      </c>
      <c r="DE204" s="954">
        <v>0</v>
      </c>
      <c r="DF204" s="954">
        <v>0</v>
      </c>
      <c r="DG204" s="954">
        <v>0</v>
      </c>
      <c r="DH204" s="954">
        <v>0</v>
      </c>
      <c r="DI204" s="954">
        <v>0</v>
      </c>
      <c r="DJ204" s="954">
        <v>0</v>
      </c>
      <c r="DK204" s="954">
        <v>0</v>
      </c>
      <c r="DL204" s="954">
        <v>0</v>
      </c>
      <c r="DM204" s="954">
        <v>0</v>
      </c>
      <c r="DN204" s="954">
        <v>0</v>
      </c>
      <c r="DO204" s="954">
        <v>0</v>
      </c>
      <c r="DP204" s="954">
        <v>0</v>
      </c>
      <c r="DQ204" s="954">
        <v>0</v>
      </c>
      <c r="DR204" s="954">
        <v>0</v>
      </c>
      <c r="DS204" s="954">
        <v>0</v>
      </c>
      <c r="DT204" s="954">
        <v>0</v>
      </c>
      <c r="DU204" s="954">
        <v>0</v>
      </c>
      <c r="DV204" s="954">
        <v>0</v>
      </c>
      <c r="DW204" s="955">
        <v>0</v>
      </c>
      <c r="DX204" s="934"/>
    </row>
    <row r="205" spans="2:128" ht="13.5" thickBot="1" x14ac:dyDescent="0.25">
      <c r="B205" s="968"/>
      <c r="C205" s="760"/>
      <c r="D205" s="761"/>
      <c r="E205" s="778"/>
      <c r="F205" s="761"/>
      <c r="G205" s="761"/>
      <c r="H205" s="761"/>
      <c r="I205" s="761"/>
      <c r="J205" s="761"/>
      <c r="K205" s="761"/>
      <c r="L205" s="761"/>
      <c r="M205" s="761"/>
      <c r="N205" s="761"/>
      <c r="O205" s="761"/>
      <c r="P205" s="761"/>
      <c r="Q205" s="761"/>
      <c r="R205" s="762"/>
      <c r="S205" s="761"/>
      <c r="T205" s="761"/>
      <c r="U205" s="779" t="s">
        <v>126</v>
      </c>
      <c r="V205" s="780" t="s">
        <v>503</v>
      </c>
      <c r="W205" s="969" t="s">
        <v>493</v>
      </c>
      <c r="X205" s="970">
        <f>SUM(X194:X204)</f>
        <v>2086.0397802098878</v>
      </c>
      <c r="Y205" s="970">
        <f t="shared" ref="Y205:CJ205" si="78">SUM(Y194:Y204)</f>
        <v>2168.4711489956512</v>
      </c>
      <c r="Z205" s="970">
        <f t="shared" si="78"/>
        <v>-70.183749298862494</v>
      </c>
      <c r="AA205" s="970">
        <f t="shared" si="78"/>
        <v>-309.62762675632939</v>
      </c>
      <c r="AB205" s="970">
        <f t="shared" si="78"/>
        <v>-549.0715042137964</v>
      </c>
      <c r="AC205" s="970">
        <f t="shared" si="78"/>
        <v>-612.60100789051603</v>
      </c>
      <c r="AD205" s="970">
        <f t="shared" si="78"/>
        <v>-639.29990156723579</v>
      </c>
      <c r="AE205" s="970">
        <f t="shared" si="78"/>
        <v>-635.99879524395544</v>
      </c>
      <c r="AF205" s="970">
        <f t="shared" si="78"/>
        <v>-632.69768892067509</v>
      </c>
      <c r="AG205" s="970">
        <f t="shared" si="78"/>
        <v>-629.39658259739474</v>
      </c>
      <c r="AH205" s="970">
        <f t="shared" si="78"/>
        <v>-546.0954762741145</v>
      </c>
      <c r="AI205" s="970">
        <f t="shared" si="78"/>
        <v>-622.45828517279244</v>
      </c>
      <c r="AJ205" s="970">
        <f t="shared" si="78"/>
        <v>-618.82109407147038</v>
      </c>
      <c r="AK205" s="970">
        <f t="shared" si="78"/>
        <v>-615.18390297014844</v>
      </c>
      <c r="AL205" s="970">
        <f t="shared" si="78"/>
        <v>-611.54671186882638</v>
      </c>
      <c r="AM205" s="970">
        <f t="shared" si="78"/>
        <v>-577.90952076750432</v>
      </c>
      <c r="AN205" s="970">
        <f t="shared" si="78"/>
        <v>-604.27232966618237</v>
      </c>
      <c r="AO205" s="970">
        <f t="shared" si="78"/>
        <v>-600.63513856486031</v>
      </c>
      <c r="AP205" s="970">
        <f t="shared" si="78"/>
        <v>-596.99794746353825</v>
      </c>
      <c r="AQ205" s="970">
        <f t="shared" si="78"/>
        <v>-593.36075636221631</v>
      </c>
      <c r="AR205" s="970">
        <f t="shared" si="78"/>
        <v>-277.39980148014695</v>
      </c>
      <c r="AS205" s="970">
        <f t="shared" si="78"/>
        <v>-121.4388465980777</v>
      </c>
      <c r="AT205" s="970">
        <f t="shared" si="78"/>
        <v>114.52210828399143</v>
      </c>
      <c r="AU205" s="970">
        <f t="shared" si="78"/>
        <v>350.48306316606079</v>
      </c>
      <c r="AV205" s="970">
        <f t="shared" si="78"/>
        <v>586.44401804812992</v>
      </c>
      <c r="AW205" s="970">
        <f t="shared" si="78"/>
        <v>620.08120914945198</v>
      </c>
      <c r="AX205" s="970">
        <f t="shared" si="78"/>
        <v>593.71840025077404</v>
      </c>
      <c r="AY205" s="970">
        <f t="shared" si="78"/>
        <v>597.3555913520961</v>
      </c>
      <c r="AZ205" s="970">
        <f t="shared" si="78"/>
        <v>600.99278245341804</v>
      </c>
      <c r="BA205" s="970">
        <f t="shared" si="78"/>
        <v>604.6299735547401</v>
      </c>
      <c r="BB205" s="970">
        <f t="shared" si="78"/>
        <v>688.26716465606194</v>
      </c>
      <c r="BC205" s="970">
        <f t="shared" si="78"/>
        <v>611.93935717016439</v>
      </c>
      <c r="BD205" s="970">
        <f t="shared" si="78"/>
        <v>615.59804399349957</v>
      </c>
      <c r="BE205" s="970">
        <f t="shared" si="78"/>
        <v>619.2587674563265</v>
      </c>
      <c r="BF205" s="970">
        <f t="shared" si="78"/>
        <v>622.9196378555921</v>
      </c>
      <c r="BG205" s="970">
        <f t="shared" si="78"/>
        <v>656.56709295746657</v>
      </c>
      <c r="BH205" s="970">
        <f t="shared" si="78"/>
        <v>630.21696603007547</v>
      </c>
      <c r="BI205" s="970">
        <f t="shared" si="78"/>
        <v>633.85191973671738</v>
      </c>
      <c r="BJ205" s="970">
        <f t="shared" si="78"/>
        <v>637.47748008735175</v>
      </c>
      <c r="BK205" s="970">
        <f t="shared" si="78"/>
        <v>641.09657083105196</v>
      </c>
      <c r="BL205" s="970">
        <f t="shared" si="78"/>
        <v>724.70612938252384</v>
      </c>
      <c r="BM205" s="970">
        <f t="shared" si="78"/>
        <v>648.23944430032157</v>
      </c>
      <c r="BN205" s="970">
        <f t="shared" si="78"/>
        <v>651.77098791942308</v>
      </c>
      <c r="BO205" s="970">
        <f t="shared" si="78"/>
        <v>655.27299760288122</v>
      </c>
      <c r="BP205" s="970">
        <f t="shared" si="78"/>
        <v>658.76095381514631</v>
      </c>
      <c r="BQ205" s="970">
        <f t="shared" si="78"/>
        <v>692.21903160462455</v>
      </c>
      <c r="BR205" s="970">
        <f t="shared" si="78"/>
        <v>665.67410593459033</v>
      </c>
      <c r="BS205" s="970">
        <f t="shared" si="78"/>
        <v>669.09367301063412</v>
      </c>
      <c r="BT205" s="970">
        <f t="shared" si="78"/>
        <v>672.49788425419251</v>
      </c>
      <c r="BU205" s="970">
        <f t="shared" si="78"/>
        <v>675.87717325934807</v>
      </c>
      <c r="BV205" s="970">
        <f t="shared" si="78"/>
        <v>759.23730310840256</v>
      </c>
      <c r="BW205" s="970">
        <f t="shared" si="78"/>
        <v>682.59662589762797</v>
      </c>
      <c r="BX205" s="970">
        <f t="shared" si="78"/>
        <v>685.93551879649442</v>
      </c>
      <c r="BY205" s="970">
        <f t="shared" si="78"/>
        <v>689.25949879495033</v>
      </c>
      <c r="BZ205" s="970">
        <f t="shared" si="78"/>
        <v>692.54985133557409</v>
      </c>
      <c r="CA205" s="970">
        <f t="shared" si="78"/>
        <v>725.84272840375002</v>
      </c>
      <c r="CB205" s="970">
        <f t="shared" si="78"/>
        <v>699.08725062345059</v>
      </c>
      <c r="CC205" s="970">
        <f t="shared" si="78"/>
        <v>702.33401379477755</v>
      </c>
      <c r="CD205" s="970">
        <f t="shared" si="78"/>
        <v>705.55058927346829</v>
      </c>
      <c r="CE205" s="970">
        <f t="shared" si="78"/>
        <v>708.75591054360427</v>
      </c>
      <c r="CF205" s="970">
        <f t="shared" si="78"/>
        <v>791.92738247414115</v>
      </c>
      <c r="CG205" s="970">
        <f t="shared" si="78"/>
        <v>715.1579306514011</v>
      </c>
      <c r="CH205" s="970">
        <f t="shared" si="78"/>
        <v>718.35568010770839</v>
      </c>
      <c r="CI205" s="970">
        <f t="shared" si="78"/>
        <v>721.53927607163791</v>
      </c>
      <c r="CJ205" s="970">
        <f t="shared" si="78"/>
        <v>724.71111238907793</v>
      </c>
      <c r="CK205" s="970">
        <f t="shared" ref="CK205:DW205" si="79">SUM(CK194:CK204)</f>
        <v>757.89115074073959</v>
      </c>
      <c r="CL205" s="970">
        <f t="shared" si="79"/>
        <v>731.03535379781079</v>
      </c>
      <c r="CM205" s="970">
        <f t="shared" si="79"/>
        <v>734.16501738096565</v>
      </c>
      <c r="CN205" s="970">
        <f t="shared" si="79"/>
        <v>737.29180650414264</v>
      </c>
      <c r="CO205" s="970">
        <f t="shared" si="79"/>
        <v>740.40133569394072</v>
      </c>
      <c r="CP205" s="970">
        <f t="shared" si="79"/>
        <v>823.50961808388627</v>
      </c>
      <c r="CQ205" s="970">
        <f t="shared" si="79"/>
        <v>746.63830554674485</v>
      </c>
      <c r="CR205" s="970">
        <f t="shared" si="79"/>
        <v>749.76394512366971</v>
      </c>
      <c r="CS205" s="970">
        <f t="shared" si="79"/>
        <v>752.86100832789884</v>
      </c>
      <c r="CT205" s="970">
        <f t="shared" si="79"/>
        <v>755.95457068204416</v>
      </c>
      <c r="CU205" s="970">
        <f t="shared" si="79"/>
        <v>789.04203769450078</v>
      </c>
      <c r="CV205" s="970">
        <f t="shared" si="79"/>
        <v>762.12549582031056</v>
      </c>
      <c r="CW205" s="970">
        <f t="shared" si="79"/>
        <v>765.21556422207743</v>
      </c>
      <c r="CX205" s="970">
        <f t="shared" si="79"/>
        <v>768.27848199842128</v>
      </c>
      <c r="CY205" s="971">
        <f t="shared" si="79"/>
        <v>771.35799960996189</v>
      </c>
      <c r="CZ205" s="972">
        <f t="shared" si="79"/>
        <v>0</v>
      </c>
      <c r="DA205" s="973">
        <f t="shared" si="79"/>
        <v>0</v>
      </c>
      <c r="DB205" s="973">
        <f t="shared" si="79"/>
        <v>0</v>
      </c>
      <c r="DC205" s="973">
        <f t="shared" si="79"/>
        <v>0</v>
      </c>
      <c r="DD205" s="973">
        <f t="shared" si="79"/>
        <v>0</v>
      </c>
      <c r="DE205" s="973">
        <f t="shared" si="79"/>
        <v>0</v>
      </c>
      <c r="DF205" s="973">
        <f t="shared" si="79"/>
        <v>0</v>
      </c>
      <c r="DG205" s="973">
        <f t="shared" si="79"/>
        <v>0</v>
      </c>
      <c r="DH205" s="973">
        <f t="shared" si="79"/>
        <v>0</v>
      </c>
      <c r="DI205" s="973">
        <f t="shared" si="79"/>
        <v>0</v>
      </c>
      <c r="DJ205" s="973">
        <f t="shared" si="79"/>
        <v>0</v>
      </c>
      <c r="DK205" s="973">
        <f t="shared" si="79"/>
        <v>0</v>
      </c>
      <c r="DL205" s="973">
        <f t="shared" si="79"/>
        <v>0</v>
      </c>
      <c r="DM205" s="973">
        <f t="shared" si="79"/>
        <v>0</v>
      </c>
      <c r="DN205" s="973">
        <f t="shared" si="79"/>
        <v>0</v>
      </c>
      <c r="DO205" s="973">
        <f t="shared" si="79"/>
        <v>0</v>
      </c>
      <c r="DP205" s="973">
        <f t="shared" si="79"/>
        <v>0</v>
      </c>
      <c r="DQ205" s="973">
        <f t="shared" si="79"/>
        <v>0</v>
      </c>
      <c r="DR205" s="973">
        <f t="shared" si="79"/>
        <v>0</v>
      </c>
      <c r="DS205" s="973">
        <f t="shared" si="79"/>
        <v>0</v>
      </c>
      <c r="DT205" s="973">
        <f t="shared" si="79"/>
        <v>0</v>
      </c>
      <c r="DU205" s="973">
        <f t="shared" si="79"/>
        <v>0</v>
      </c>
      <c r="DV205" s="973">
        <f t="shared" si="79"/>
        <v>0</v>
      </c>
      <c r="DW205" s="974">
        <f t="shared" si="79"/>
        <v>0</v>
      </c>
      <c r="DX205" s="934"/>
    </row>
    <row r="206" spans="2:128" ht="43.15" customHeight="1" x14ac:dyDescent="0.2">
      <c r="B206" s="942" t="s">
        <v>770</v>
      </c>
      <c r="C206" s="693" t="s">
        <v>788</v>
      </c>
      <c r="D206" s="944" t="s">
        <v>789</v>
      </c>
      <c r="E206" s="978" t="s">
        <v>522</v>
      </c>
      <c r="F206" s="945" t="s">
        <v>696</v>
      </c>
      <c r="G206" s="946" t="s">
        <v>51</v>
      </c>
      <c r="H206" s="947" t="s">
        <v>490</v>
      </c>
      <c r="I206" s="948">
        <f>MAX(X206:AV206)</f>
        <v>2</v>
      </c>
      <c r="J206" s="949">
        <f>SUMPRODUCT($X$2:$CY$2,$X206:$CY206)*365</f>
        <v>19062.591375265816</v>
      </c>
      <c r="K206" s="949">
        <f>SUMPRODUCT($X$2:$CY$2,$X207:$CY207)+SUMPRODUCT($X$2:$CY$2,$X208:$CY208)+SUMPRODUCT($X$2:$CY$2,$X209:$CY209)</f>
        <v>26943.657089389155</v>
      </c>
      <c r="L206" s="949">
        <f>SUMPRODUCT($X$2:$CY$2,$X210:$CY210) +SUMPRODUCT($X$2:$CY$2,$X211:$CY211)</f>
        <v>28218.26801743644</v>
      </c>
      <c r="M206" s="949">
        <f>SUMPRODUCT($X$2:$CY$2,$X212:$CY212)</f>
        <v>-1784.7842051505027</v>
      </c>
      <c r="N206" s="949">
        <f>SUMPRODUCT($X$2:$CY$2,$X215:$CY215) +SUMPRODUCT($X$2:$CY$2,$X216:$CY216)</f>
        <v>681.43786471284147</v>
      </c>
      <c r="O206" s="949">
        <f>SUMPRODUCT($X$2:$CY$2,$X213:$CY213) +SUMPRODUCT($X$2:$CY$2,$X214:$CY214) +SUMPRODUCT($X$2:$CY$2,$X217:$CY217)</f>
        <v>-11814.932423119293</v>
      </c>
      <c r="P206" s="949">
        <f>SUM(K206:O206)</f>
        <v>42243.646343268643</v>
      </c>
      <c r="Q206" s="949">
        <f>(SUM(K206:M206)*100000)/(J206*1000)</f>
        <v>280.00988874436695</v>
      </c>
      <c r="R206" s="950">
        <f>(P206*100000)/(J206*1000)</f>
        <v>221.60495135032284</v>
      </c>
      <c r="S206" s="951">
        <v>3</v>
      </c>
      <c r="T206" s="952">
        <v>4</v>
      </c>
      <c r="U206" s="696" t="s">
        <v>491</v>
      </c>
      <c r="V206" s="697" t="s">
        <v>123</v>
      </c>
      <c r="W206" s="698" t="s">
        <v>75</v>
      </c>
      <c r="X206" s="688">
        <v>0</v>
      </c>
      <c r="Y206" s="688">
        <v>0.5</v>
      </c>
      <c r="Z206" s="688">
        <v>1</v>
      </c>
      <c r="AA206" s="688">
        <v>1.5</v>
      </c>
      <c r="AB206" s="688">
        <v>2</v>
      </c>
      <c r="AC206" s="688">
        <f t="shared" ref="AC206:CN206" si="80">AB206</f>
        <v>2</v>
      </c>
      <c r="AD206" s="688">
        <f t="shared" si="80"/>
        <v>2</v>
      </c>
      <c r="AE206" s="688">
        <f t="shared" si="80"/>
        <v>2</v>
      </c>
      <c r="AF206" s="688">
        <f t="shared" si="80"/>
        <v>2</v>
      </c>
      <c r="AG206" s="688">
        <f t="shared" si="80"/>
        <v>2</v>
      </c>
      <c r="AH206" s="688">
        <f t="shared" si="80"/>
        <v>2</v>
      </c>
      <c r="AI206" s="688">
        <f t="shared" si="80"/>
        <v>2</v>
      </c>
      <c r="AJ206" s="688">
        <f t="shared" si="80"/>
        <v>2</v>
      </c>
      <c r="AK206" s="688">
        <f t="shared" si="80"/>
        <v>2</v>
      </c>
      <c r="AL206" s="688">
        <f t="shared" si="80"/>
        <v>2</v>
      </c>
      <c r="AM206" s="688">
        <f t="shared" si="80"/>
        <v>2</v>
      </c>
      <c r="AN206" s="688">
        <f t="shared" si="80"/>
        <v>2</v>
      </c>
      <c r="AO206" s="688">
        <f t="shared" si="80"/>
        <v>2</v>
      </c>
      <c r="AP206" s="688">
        <f t="shared" si="80"/>
        <v>2</v>
      </c>
      <c r="AQ206" s="688">
        <f t="shared" si="80"/>
        <v>2</v>
      </c>
      <c r="AR206" s="688">
        <f t="shared" si="80"/>
        <v>2</v>
      </c>
      <c r="AS206" s="688">
        <f t="shared" si="80"/>
        <v>2</v>
      </c>
      <c r="AT206" s="688">
        <f t="shared" si="80"/>
        <v>2</v>
      </c>
      <c r="AU206" s="688">
        <f t="shared" si="80"/>
        <v>2</v>
      </c>
      <c r="AV206" s="688">
        <f t="shared" si="80"/>
        <v>2</v>
      </c>
      <c r="AW206" s="688">
        <f t="shared" si="80"/>
        <v>2</v>
      </c>
      <c r="AX206" s="688">
        <f t="shared" si="80"/>
        <v>2</v>
      </c>
      <c r="AY206" s="688">
        <f t="shared" si="80"/>
        <v>2</v>
      </c>
      <c r="AZ206" s="688">
        <f t="shared" si="80"/>
        <v>2</v>
      </c>
      <c r="BA206" s="688">
        <f t="shared" si="80"/>
        <v>2</v>
      </c>
      <c r="BB206" s="688">
        <f t="shared" si="80"/>
        <v>2</v>
      </c>
      <c r="BC206" s="688">
        <f t="shared" si="80"/>
        <v>2</v>
      </c>
      <c r="BD206" s="688">
        <f t="shared" si="80"/>
        <v>2</v>
      </c>
      <c r="BE206" s="688">
        <f t="shared" si="80"/>
        <v>2</v>
      </c>
      <c r="BF206" s="688">
        <f t="shared" si="80"/>
        <v>2</v>
      </c>
      <c r="BG206" s="688">
        <f t="shared" si="80"/>
        <v>2</v>
      </c>
      <c r="BH206" s="688">
        <f t="shared" si="80"/>
        <v>2</v>
      </c>
      <c r="BI206" s="688">
        <f t="shared" si="80"/>
        <v>2</v>
      </c>
      <c r="BJ206" s="688">
        <f t="shared" si="80"/>
        <v>2</v>
      </c>
      <c r="BK206" s="688">
        <f t="shared" si="80"/>
        <v>2</v>
      </c>
      <c r="BL206" s="688">
        <f t="shared" si="80"/>
        <v>2</v>
      </c>
      <c r="BM206" s="688">
        <f t="shared" si="80"/>
        <v>2</v>
      </c>
      <c r="BN206" s="688">
        <f t="shared" si="80"/>
        <v>2</v>
      </c>
      <c r="BO206" s="688">
        <f t="shared" si="80"/>
        <v>2</v>
      </c>
      <c r="BP206" s="688">
        <f t="shared" si="80"/>
        <v>2</v>
      </c>
      <c r="BQ206" s="688">
        <f t="shared" si="80"/>
        <v>2</v>
      </c>
      <c r="BR206" s="688">
        <f t="shared" si="80"/>
        <v>2</v>
      </c>
      <c r="BS206" s="688">
        <f t="shared" si="80"/>
        <v>2</v>
      </c>
      <c r="BT206" s="688">
        <f t="shared" si="80"/>
        <v>2</v>
      </c>
      <c r="BU206" s="688">
        <f t="shared" si="80"/>
        <v>2</v>
      </c>
      <c r="BV206" s="688">
        <f t="shared" si="80"/>
        <v>2</v>
      </c>
      <c r="BW206" s="688">
        <f t="shared" si="80"/>
        <v>2</v>
      </c>
      <c r="BX206" s="688">
        <f t="shared" si="80"/>
        <v>2</v>
      </c>
      <c r="BY206" s="688">
        <f t="shared" si="80"/>
        <v>2</v>
      </c>
      <c r="BZ206" s="688">
        <f t="shared" si="80"/>
        <v>2</v>
      </c>
      <c r="CA206" s="688">
        <f t="shared" si="80"/>
        <v>2</v>
      </c>
      <c r="CB206" s="688">
        <f t="shared" si="80"/>
        <v>2</v>
      </c>
      <c r="CC206" s="688">
        <f t="shared" si="80"/>
        <v>2</v>
      </c>
      <c r="CD206" s="688">
        <f t="shared" si="80"/>
        <v>2</v>
      </c>
      <c r="CE206" s="688">
        <f t="shared" si="80"/>
        <v>2</v>
      </c>
      <c r="CF206" s="688">
        <f t="shared" si="80"/>
        <v>2</v>
      </c>
      <c r="CG206" s="688">
        <f t="shared" si="80"/>
        <v>2</v>
      </c>
      <c r="CH206" s="688">
        <f t="shared" si="80"/>
        <v>2</v>
      </c>
      <c r="CI206" s="688">
        <f t="shared" si="80"/>
        <v>2</v>
      </c>
      <c r="CJ206" s="688">
        <f t="shared" si="80"/>
        <v>2</v>
      </c>
      <c r="CK206" s="688">
        <f t="shared" si="80"/>
        <v>2</v>
      </c>
      <c r="CL206" s="688">
        <f t="shared" si="80"/>
        <v>2</v>
      </c>
      <c r="CM206" s="688">
        <f t="shared" si="80"/>
        <v>2</v>
      </c>
      <c r="CN206" s="688">
        <f t="shared" si="80"/>
        <v>2</v>
      </c>
      <c r="CO206" s="688">
        <f t="shared" ref="CO206:CY206" si="81">CN206</f>
        <v>2</v>
      </c>
      <c r="CP206" s="688">
        <f t="shared" si="81"/>
        <v>2</v>
      </c>
      <c r="CQ206" s="688">
        <f t="shared" si="81"/>
        <v>2</v>
      </c>
      <c r="CR206" s="688">
        <f t="shared" si="81"/>
        <v>2</v>
      </c>
      <c r="CS206" s="688">
        <f t="shared" si="81"/>
        <v>2</v>
      </c>
      <c r="CT206" s="688">
        <f t="shared" si="81"/>
        <v>2</v>
      </c>
      <c r="CU206" s="688">
        <f t="shared" si="81"/>
        <v>2</v>
      </c>
      <c r="CV206" s="688">
        <f t="shared" si="81"/>
        <v>2</v>
      </c>
      <c r="CW206" s="688">
        <f t="shared" si="81"/>
        <v>2</v>
      </c>
      <c r="CX206" s="688">
        <f t="shared" si="81"/>
        <v>2</v>
      </c>
      <c r="CY206" s="688">
        <f t="shared" si="81"/>
        <v>2</v>
      </c>
      <c r="CZ206" s="953">
        <v>0</v>
      </c>
      <c r="DA206" s="954">
        <v>0</v>
      </c>
      <c r="DB206" s="954">
        <v>0</v>
      </c>
      <c r="DC206" s="954">
        <v>0</v>
      </c>
      <c r="DD206" s="954">
        <v>0</v>
      </c>
      <c r="DE206" s="954">
        <v>0</v>
      </c>
      <c r="DF206" s="954">
        <v>0</v>
      </c>
      <c r="DG206" s="954">
        <v>0</v>
      </c>
      <c r="DH206" s="954">
        <v>0</v>
      </c>
      <c r="DI206" s="954">
        <v>0</v>
      </c>
      <c r="DJ206" s="954">
        <v>0</v>
      </c>
      <c r="DK206" s="954">
        <v>0</v>
      </c>
      <c r="DL206" s="954">
        <v>0</v>
      </c>
      <c r="DM206" s="954">
        <v>0</v>
      </c>
      <c r="DN206" s="954">
        <v>0</v>
      </c>
      <c r="DO206" s="954">
        <v>0</v>
      </c>
      <c r="DP206" s="954">
        <v>0</v>
      </c>
      <c r="DQ206" s="954">
        <v>0</v>
      </c>
      <c r="DR206" s="954">
        <v>0</v>
      </c>
      <c r="DS206" s="954">
        <v>0</v>
      </c>
      <c r="DT206" s="954">
        <v>0</v>
      </c>
      <c r="DU206" s="954">
        <v>0</v>
      </c>
      <c r="DV206" s="954">
        <v>0</v>
      </c>
      <c r="DW206" s="955">
        <v>0</v>
      </c>
      <c r="DX206" s="934"/>
    </row>
    <row r="207" spans="2:128" x14ac:dyDescent="0.2">
      <c r="B207" s="956"/>
      <c r="C207" s="735"/>
      <c r="D207" s="957"/>
      <c r="E207" s="958"/>
      <c r="F207" s="959"/>
      <c r="G207" s="957"/>
      <c r="H207" s="959"/>
      <c r="I207" s="959"/>
      <c r="J207" s="959"/>
      <c r="K207" s="959"/>
      <c r="L207" s="959"/>
      <c r="M207" s="959"/>
      <c r="N207" s="959"/>
      <c r="O207" s="959"/>
      <c r="P207" s="959"/>
      <c r="Q207" s="959"/>
      <c r="R207" s="738"/>
      <c r="S207" s="959"/>
      <c r="T207" s="959"/>
      <c r="U207" s="699" t="s">
        <v>492</v>
      </c>
      <c r="V207" s="697" t="s">
        <v>123</v>
      </c>
      <c r="W207" s="698" t="s">
        <v>493</v>
      </c>
      <c r="X207" s="689">
        <f>[2]Costs!F77</f>
        <v>2000</v>
      </c>
      <c r="Y207" s="689">
        <f>[2]Costs!G77</f>
        <v>475</v>
      </c>
      <c r="Z207" s="689">
        <f>[2]Costs!H77</f>
        <v>475</v>
      </c>
      <c r="AA207" s="689">
        <f>[2]Costs!I77</f>
        <v>475</v>
      </c>
      <c r="AB207" s="689">
        <f>[2]Costs!J77</f>
        <v>475</v>
      </c>
      <c r="AC207" s="689">
        <v>475</v>
      </c>
      <c r="AD207" s="689">
        <v>475</v>
      </c>
      <c r="AE207" s="689">
        <v>475</v>
      </c>
      <c r="AF207" s="689">
        <v>475</v>
      </c>
      <c r="AG207" s="689">
        <v>475</v>
      </c>
      <c r="AH207" s="689">
        <v>1475</v>
      </c>
      <c r="AI207" s="689">
        <v>475</v>
      </c>
      <c r="AJ207" s="689">
        <v>475</v>
      </c>
      <c r="AK207" s="689">
        <v>475</v>
      </c>
      <c r="AL207" s="689">
        <v>475</v>
      </c>
      <c r="AM207" s="689">
        <v>475</v>
      </c>
      <c r="AN207" s="689">
        <v>475</v>
      </c>
      <c r="AO207" s="689">
        <v>475</v>
      </c>
      <c r="AP207" s="689">
        <v>475</v>
      </c>
      <c r="AQ207" s="689">
        <v>475</v>
      </c>
      <c r="AR207" s="689">
        <v>1475</v>
      </c>
      <c r="AS207" s="689">
        <v>475</v>
      </c>
      <c r="AT207" s="689">
        <v>475</v>
      </c>
      <c r="AU207" s="689">
        <v>475</v>
      </c>
      <c r="AV207" s="689">
        <v>475</v>
      </c>
      <c r="AW207" s="689">
        <v>475</v>
      </c>
      <c r="AX207" s="689">
        <v>475</v>
      </c>
      <c r="AY207" s="689">
        <v>475</v>
      </c>
      <c r="AZ207" s="689">
        <v>475</v>
      </c>
      <c r="BA207" s="689">
        <v>475</v>
      </c>
      <c r="BB207" s="689">
        <v>1475</v>
      </c>
      <c r="BC207" s="689">
        <v>475</v>
      </c>
      <c r="BD207" s="689">
        <v>475</v>
      </c>
      <c r="BE207" s="689">
        <v>475</v>
      </c>
      <c r="BF207" s="689">
        <v>475</v>
      </c>
      <c r="BG207" s="689">
        <v>475</v>
      </c>
      <c r="BH207" s="689">
        <v>475</v>
      </c>
      <c r="BI207" s="689">
        <v>475</v>
      </c>
      <c r="BJ207" s="689">
        <v>475</v>
      </c>
      <c r="BK207" s="689">
        <v>475</v>
      </c>
      <c r="BL207" s="689">
        <v>1475</v>
      </c>
      <c r="BM207" s="689">
        <v>475</v>
      </c>
      <c r="BN207" s="689">
        <v>475</v>
      </c>
      <c r="BO207" s="689">
        <v>475</v>
      </c>
      <c r="BP207" s="689">
        <v>475</v>
      </c>
      <c r="BQ207" s="689">
        <v>475</v>
      </c>
      <c r="BR207" s="689">
        <v>475</v>
      </c>
      <c r="BS207" s="689">
        <v>475</v>
      </c>
      <c r="BT207" s="689">
        <v>475</v>
      </c>
      <c r="BU207" s="689">
        <v>475</v>
      </c>
      <c r="BV207" s="689">
        <v>1475</v>
      </c>
      <c r="BW207" s="689">
        <v>475</v>
      </c>
      <c r="BX207" s="689">
        <v>475</v>
      </c>
      <c r="BY207" s="689">
        <v>475</v>
      </c>
      <c r="BZ207" s="689">
        <v>475</v>
      </c>
      <c r="CA207" s="689">
        <v>475</v>
      </c>
      <c r="CB207" s="689">
        <v>475</v>
      </c>
      <c r="CC207" s="689">
        <v>475</v>
      </c>
      <c r="CD207" s="689">
        <v>475</v>
      </c>
      <c r="CE207" s="689">
        <v>475</v>
      </c>
      <c r="CF207" s="689">
        <v>1475</v>
      </c>
      <c r="CG207" s="689">
        <v>475</v>
      </c>
      <c r="CH207" s="689">
        <v>475</v>
      </c>
      <c r="CI207" s="689">
        <v>475</v>
      </c>
      <c r="CJ207" s="689">
        <v>475</v>
      </c>
      <c r="CK207" s="689">
        <v>475</v>
      </c>
      <c r="CL207" s="689">
        <v>475</v>
      </c>
      <c r="CM207" s="689">
        <v>475</v>
      </c>
      <c r="CN207" s="689">
        <v>475</v>
      </c>
      <c r="CO207" s="689">
        <v>475</v>
      </c>
      <c r="CP207" s="689">
        <v>1475</v>
      </c>
      <c r="CQ207" s="689">
        <v>475</v>
      </c>
      <c r="CR207" s="689">
        <v>475</v>
      </c>
      <c r="CS207" s="689">
        <v>475</v>
      </c>
      <c r="CT207" s="689">
        <v>475</v>
      </c>
      <c r="CU207" s="689">
        <v>475</v>
      </c>
      <c r="CV207" s="689">
        <v>475</v>
      </c>
      <c r="CW207" s="689">
        <v>475</v>
      </c>
      <c r="CX207" s="689">
        <v>475</v>
      </c>
      <c r="CY207" s="689">
        <v>475</v>
      </c>
      <c r="CZ207" s="953">
        <v>0</v>
      </c>
      <c r="DA207" s="954">
        <v>0</v>
      </c>
      <c r="DB207" s="954">
        <v>0</v>
      </c>
      <c r="DC207" s="954">
        <v>0</v>
      </c>
      <c r="DD207" s="954">
        <v>0</v>
      </c>
      <c r="DE207" s="954">
        <v>0</v>
      </c>
      <c r="DF207" s="954">
        <v>0</v>
      </c>
      <c r="DG207" s="954">
        <v>0</v>
      </c>
      <c r="DH207" s="954">
        <v>0</v>
      </c>
      <c r="DI207" s="954">
        <v>0</v>
      </c>
      <c r="DJ207" s="954">
        <v>0</v>
      </c>
      <c r="DK207" s="954">
        <v>0</v>
      </c>
      <c r="DL207" s="954">
        <v>0</v>
      </c>
      <c r="DM207" s="954">
        <v>0</v>
      </c>
      <c r="DN207" s="954">
        <v>0</v>
      </c>
      <c r="DO207" s="954">
        <v>0</v>
      </c>
      <c r="DP207" s="954">
        <v>0</v>
      </c>
      <c r="DQ207" s="954">
        <v>0</v>
      </c>
      <c r="DR207" s="954">
        <v>0</v>
      </c>
      <c r="DS207" s="954">
        <v>0</v>
      </c>
      <c r="DT207" s="954">
        <v>0</v>
      </c>
      <c r="DU207" s="954">
        <v>0</v>
      </c>
      <c r="DV207" s="954">
        <v>0</v>
      </c>
      <c r="DW207" s="955">
        <v>0</v>
      </c>
      <c r="DX207" s="934"/>
    </row>
    <row r="208" spans="2:128" x14ac:dyDescent="0.2">
      <c r="B208" s="960"/>
      <c r="C208" s="743"/>
      <c r="D208" s="961"/>
      <c r="E208" s="962"/>
      <c r="F208" s="961"/>
      <c r="G208" s="961"/>
      <c r="H208" s="961"/>
      <c r="I208" s="961"/>
      <c r="J208" s="961"/>
      <c r="K208" s="961"/>
      <c r="L208" s="961"/>
      <c r="M208" s="961"/>
      <c r="N208" s="961"/>
      <c r="O208" s="961"/>
      <c r="P208" s="961"/>
      <c r="Q208" s="961"/>
      <c r="R208" s="745"/>
      <c r="S208" s="961"/>
      <c r="T208" s="961"/>
      <c r="U208" s="699" t="s">
        <v>494</v>
      </c>
      <c r="V208" s="697" t="s">
        <v>123</v>
      </c>
      <c r="W208" s="698" t="s">
        <v>493</v>
      </c>
      <c r="X208" s="705">
        <v>0</v>
      </c>
      <c r="Y208" s="705">
        <v>0</v>
      </c>
      <c r="Z208" s="705">
        <v>0</v>
      </c>
      <c r="AA208" s="705">
        <v>0</v>
      </c>
      <c r="AB208" s="705">
        <v>0</v>
      </c>
      <c r="AC208" s="705">
        <v>0</v>
      </c>
      <c r="AD208" s="705">
        <v>0</v>
      </c>
      <c r="AE208" s="705">
        <v>0</v>
      </c>
      <c r="AF208" s="705">
        <v>0</v>
      </c>
      <c r="AG208" s="705">
        <v>0</v>
      </c>
      <c r="AH208" s="705">
        <v>0</v>
      </c>
      <c r="AI208" s="705">
        <v>0</v>
      </c>
      <c r="AJ208" s="705">
        <v>0</v>
      </c>
      <c r="AK208" s="705">
        <v>0</v>
      </c>
      <c r="AL208" s="705">
        <v>0</v>
      </c>
      <c r="AM208" s="705">
        <v>0</v>
      </c>
      <c r="AN208" s="705">
        <v>0</v>
      </c>
      <c r="AO208" s="705">
        <v>0</v>
      </c>
      <c r="AP208" s="705">
        <v>0</v>
      </c>
      <c r="AQ208" s="705">
        <v>0</v>
      </c>
      <c r="AR208" s="705">
        <v>0</v>
      </c>
      <c r="AS208" s="705">
        <v>0</v>
      </c>
      <c r="AT208" s="705">
        <v>0</v>
      </c>
      <c r="AU208" s="705">
        <v>0</v>
      </c>
      <c r="AV208" s="705">
        <v>0</v>
      </c>
      <c r="AW208" s="705">
        <v>0</v>
      </c>
      <c r="AX208" s="705">
        <v>0</v>
      </c>
      <c r="AY208" s="705">
        <v>0</v>
      </c>
      <c r="AZ208" s="705">
        <v>0</v>
      </c>
      <c r="BA208" s="705">
        <v>0</v>
      </c>
      <c r="BB208" s="705">
        <v>0</v>
      </c>
      <c r="BC208" s="705">
        <v>0</v>
      </c>
      <c r="BD208" s="705">
        <v>0</v>
      </c>
      <c r="BE208" s="705">
        <v>0</v>
      </c>
      <c r="BF208" s="705">
        <v>0</v>
      </c>
      <c r="BG208" s="705">
        <v>0</v>
      </c>
      <c r="BH208" s="705">
        <v>0</v>
      </c>
      <c r="BI208" s="705">
        <v>0</v>
      </c>
      <c r="BJ208" s="705">
        <v>0</v>
      </c>
      <c r="BK208" s="705">
        <v>0</v>
      </c>
      <c r="BL208" s="705">
        <v>0</v>
      </c>
      <c r="BM208" s="705">
        <v>0</v>
      </c>
      <c r="BN208" s="705">
        <v>0</v>
      </c>
      <c r="BO208" s="705">
        <v>0</v>
      </c>
      <c r="BP208" s="705">
        <v>0</v>
      </c>
      <c r="BQ208" s="705">
        <v>0</v>
      </c>
      <c r="BR208" s="705">
        <v>0</v>
      </c>
      <c r="BS208" s="705">
        <v>0</v>
      </c>
      <c r="BT208" s="705">
        <v>0</v>
      </c>
      <c r="BU208" s="705">
        <v>0</v>
      </c>
      <c r="BV208" s="705">
        <v>0</v>
      </c>
      <c r="BW208" s="705">
        <v>0</v>
      </c>
      <c r="BX208" s="705">
        <v>0</v>
      </c>
      <c r="BY208" s="705">
        <v>0</v>
      </c>
      <c r="BZ208" s="705">
        <v>0</v>
      </c>
      <c r="CA208" s="705">
        <v>0</v>
      </c>
      <c r="CB208" s="705">
        <v>0</v>
      </c>
      <c r="CC208" s="705">
        <v>0</v>
      </c>
      <c r="CD208" s="705">
        <v>0</v>
      </c>
      <c r="CE208" s="705">
        <v>0</v>
      </c>
      <c r="CF208" s="705">
        <v>0</v>
      </c>
      <c r="CG208" s="705">
        <v>0</v>
      </c>
      <c r="CH208" s="705">
        <v>0</v>
      </c>
      <c r="CI208" s="705">
        <v>0</v>
      </c>
      <c r="CJ208" s="705">
        <v>0</v>
      </c>
      <c r="CK208" s="705">
        <v>0</v>
      </c>
      <c r="CL208" s="705">
        <v>0</v>
      </c>
      <c r="CM208" s="705">
        <v>0</v>
      </c>
      <c r="CN208" s="705">
        <v>0</v>
      </c>
      <c r="CO208" s="705">
        <v>0</v>
      </c>
      <c r="CP208" s="705">
        <v>0</v>
      </c>
      <c r="CQ208" s="705">
        <v>0</v>
      </c>
      <c r="CR208" s="705">
        <v>0</v>
      </c>
      <c r="CS208" s="705">
        <v>0</v>
      </c>
      <c r="CT208" s="705">
        <v>0</v>
      </c>
      <c r="CU208" s="705">
        <v>0</v>
      </c>
      <c r="CV208" s="705">
        <v>0</v>
      </c>
      <c r="CW208" s="705">
        <v>0</v>
      </c>
      <c r="CX208" s="705">
        <v>0</v>
      </c>
      <c r="CY208" s="705">
        <v>0</v>
      </c>
      <c r="CZ208" s="953">
        <v>0</v>
      </c>
      <c r="DA208" s="954">
        <v>0</v>
      </c>
      <c r="DB208" s="954">
        <v>0</v>
      </c>
      <c r="DC208" s="954">
        <v>0</v>
      </c>
      <c r="DD208" s="954">
        <v>0</v>
      </c>
      <c r="DE208" s="954">
        <v>0</v>
      </c>
      <c r="DF208" s="954">
        <v>0</v>
      </c>
      <c r="DG208" s="954">
        <v>0</v>
      </c>
      <c r="DH208" s="954">
        <v>0</v>
      </c>
      <c r="DI208" s="954">
        <v>0</v>
      </c>
      <c r="DJ208" s="954">
        <v>0</v>
      </c>
      <c r="DK208" s="954">
        <v>0</v>
      </c>
      <c r="DL208" s="954">
        <v>0</v>
      </c>
      <c r="DM208" s="954">
        <v>0</v>
      </c>
      <c r="DN208" s="954">
        <v>0</v>
      </c>
      <c r="DO208" s="954">
        <v>0</v>
      </c>
      <c r="DP208" s="954">
        <v>0</v>
      </c>
      <c r="DQ208" s="954">
        <v>0</v>
      </c>
      <c r="DR208" s="954">
        <v>0</v>
      </c>
      <c r="DS208" s="954">
        <v>0</v>
      </c>
      <c r="DT208" s="954">
        <v>0</v>
      </c>
      <c r="DU208" s="954">
        <v>0</v>
      </c>
      <c r="DV208" s="954">
        <v>0</v>
      </c>
      <c r="DW208" s="955">
        <v>0</v>
      </c>
      <c r="DX208" s="934"/>
    </row>
    <row r="209" spans="2:128" x14ac:dyDescent="0.2">
      <c r="B209" s="960"/>
      <c r="C209" s="743"/>
      <c r="D209" s="961"/>
      <c r="E209" s="962"/>
      <c r="F209" s="961"/>
      <c r="G209" s="961"/>
      <c r="H209" s="961"/>
      <c r="I209" s="961"/>
      <c r="J209" s="961"/>
      <c r="K209" s="961"/>
      <c r="L209" s="961"/>
      <c r="M209" s="961"/>
      <c r="N209" s="961"/>
      <c r="O209" s="961"/>
      <c r="P209" s="961"/>
      <c r="Q209" s="961"/>
      <c r="R209" s="745"/>
      <c r="S209" s="961"/>
      <c r="T209" s="961"/>
      <c r="U209" s="699" t="s">
        <v>721</v>
      </c>
      <c r="V209" s="697" t="s">
        <v>123</v>
      </c>
      <c r="W209" s="698" t="s">
        <v>493</v>
      </c>
      <c r="X209" s="689">
        <f>'[2]Financing cost'!B36</f>
        <v>72</v>
      </c>
      <c r="Y209" s="689">
        <f>'[2]Financing cost'!C36</f>
        <v>89.1</v>
      </c>
      <c r="Z209" s="689">
        <f>'[2]Financing cost'!D36</f>
        <v>106.19999999999999</v>
      </c>
      <c r="AA209" s="689">
        <f>'[2]Financing cost'!E36</f>
        <v>123.29999999999998</v>
      </c>
      <c r="AB209" s="689">
        <f>'[2]Financing cost'!F36</f>
        <v>140.39999999999998</v>
      </c>
      <c r="AC209" s="689">
        <f>'[2]Financing cost'!G36</f>
        <v>157.49999999999997</v>
      </c>
      <c r="AD209" s="689">
        <f>'[2]Financing cost'!H36</f>
        <v>174.59999999999997</v>
      </c>
      <c r="AE209" s="689">
        <f>'[2]Financing cost'!I36</f>
        <v>191.69999999999996</v>
      </c>
      <c r="AF209" s="689">
        <f>'[2]Financing cost'!J36</f>
        <v>208.79999999999995</v>
      </c>
      <c r="AG209" s="689">
        <f>'[2]Financing cost'!K36</f>
        <v>225.89999999999995</v>
      </c>
      <c r="AH209" s="689">
        <f>'[2]Financing cost'!L36</f>
        <v>233.99999999999994</v>
      </c>
      <c r="AI209" s="689">
        <f>'[2]Financing cost'!M36</f>
        <v>242.09999999999994</v>
      </c>
      <c r="AJ209" s="689">
        <f>'[2]Financing cost'!N36</f>
        <v>250.19999999999993</v>
      </c>
      <c r="AK209" s="689">
        <f>'[2]Financing cost'!O36</f>
        <v>258.29999999999995</v>
      </c>
      <c r="AL209" s="689">
        <f>'[2]Financing cost'!P36</f>
        <v>266.39999999999998</v>
      </c>
      <c r="AM209" s="689">
        <f>'[2]Financing cost'!Q36</f>
        <v>274.5</v>
      </c>
      <c r="AN209" s="689">
        <f>'[2]Financing cost'!R36</f>
        <v>282.60000000000002</v>
      </c>
      <c r="AO209" s="689">
        <f>'[2]Financing cost'!S36</f>
        <v>290.70000000000005</v>
      </c>
      <c r="AP209" s="689">
        <f>'[2]Financing cost'!T36</f>
        <v>298.80000000000007</v>
      </c>
      <c r="AQ209" s="689">
        <f>'[2]Financing cost'!U36</f>
        <v>306.90000000000009</v>
      </c>
      <c r="AR209" s="689">
        <f>'[2]Financing cost'!V36</f>
        <v>315.00000000000011</v>
      </c>
      <c r="AS209" s="689">
        <f>'[2]Financing cost'!W36</f>
        <v>323.10000000000014</v>
      </c>
      <c r="AT209" s="689">
        <f>'[2]Financing cost'!X36</f>
        <v>331.20000000000016</v>
      </c>
      <c r="AU209" s="689">
        <f>'[2]Financing cost'!Y36</f>
        <v>339.30000000000018</v>
      </c>
      <c r="AV209" s="689">
        <f>'[2]Financing cost'!Z36</f>
        <v>347.4000000000002</v>
      </c>
      <c r="AW209" s="689">
        <f>'[2]Financing cost'!AA36</f>
        <v>355.50000000000023</v>
      </c>
      <c r="AX209" s="689">
        <f>'[2]Financing cost'!AB36</f>
        <v>363.60000000000025</v>
      </c>
      <c r="AY209" s="689">
        <f>'[2]Financing cost'!AC36</f>
        <v>371.70000000000027</v>
      </c>
      <c r="AZ209" s="689">
        <f>'[2]Financing cost'!AD36</f>
        <v>379.8000000000003</v>
      </c>
      <c r="BA209" s="689">
        <f>'[2]Financing cost'!AE36</f>
        <v>387.90000000000032</v>
      </c>
      <c r="BB209" s="689">
        <f>'[2]Financing cost'!AF36</f>
        <v>396.00000000000034</v>
      </c>
      <c r="BC209" s="689">
        <f>'[2]Financing cost'!AG36</f>
        <v>404.10000000000036</v>
      </c>
      <c r="BD209" s="689">
        <f>'[2]Financing cost'!AH36</f>
        <v>412.20000000000039</v>
      </c>
      <c r="BE209" s="689">
        <f>'[2]Financing cost'!AI36</f>
        <v>420.30000000000041</v>
      </c>
      <c r="BF209" s="689">
        <f>'[2]Financing cost'!AJ36</f>
        <v>428.40000000000043</v>
      </c>
      <c r="BG209" s="689">
        <f>'[2]Financing cost'!AK36</f>
        <v>436.50000000000045</v>
      </c>
      <c r="BH209" s="689">
        <f>'[2]Financing cost'!AL36</f>
        <v>444.60000000000048</v>
      </c>
      <c r="BI209" s="689">
        <f>'[2]Financing cost'!AM36</f>
        <v>452.7000000000005</v>
      </c>
      <c r="BJ209" s="689">
        <f>'[2]Financing cost'!AN36</f>
        <v>460.80000000000052</v>
      </c>
      <c r="BK209" s="689">
        <f>'[2]Financing cost'!AO36</f>
        <v>468.90000000000055</v>
      </c>
      <c r="BL209" s="689">
        <f>'[2]Financing cost'!AP36</f>
        <v>477.00000000000057</v>
      </c>
      <c r="BM209" s="689">
        <f>'[2]Financing cost'!AQ36</f>
        <v>485.10000000000059</v>
      </c>
      <c r="BN209" s="689">
        <f>'[2]Financing cost'!AR36</f>
        <v>493.20000000000061</v>
      </c>
      <c r="BO209" s="689">
        <f>'[2]Financing cost'!AS36</f>
        <v>501.30000000000064</v>
      </c>
      <c r="BP209" s="689">
        <f>'[2]Financing cost'!AT36</f>
        <v>509.40000000000066</v>
      </c>
      <c r="BQ209" s="689">
        <f>'[2]Financing cost'!AU36</f>
        <v>517.50000000000068</v>
      </c>
      <c r="BR209" s="689">
        <f>'[2]Financing cost'!AV36</f>
        <v>525.6000000000007</v>
      </c>
      <c r="BS209" s="689">
        <f>'[2]Financing cost'!AW36</f>
        <v>533.70000000000073</v>
      </c>
      <c r="BT209" s="689">
        <f>'[2]Financing cost'!AX36</f>
        <v>541.80000000000075</v>
      </c>
      <c r="BU209" s="689">
        <f>'[2]Financing cost'!AY36</f>
        <v>549.90000000000077</v>
      </c>
      <c r="BV209" s="689">
        <f>'[2]Financing cost'!AZ36</f>
        <v>558.0000000000008</v>
      </c>
      <c r="BW209" s="689">
        <f>'[2]Financing cost'!BA36</f>
        <v>566.10000000000082</v>
      </c>
      <c r="BX209" s="689">
        <f>'[2]Financing cost'!BB36</f>
        <v>574.20000000000084</v>
      </c>
      <c r="BY209" s="689">
        <f>'[2]Financing cost'!BC36</f>
        <v>582.30000000000086</v>
      </c>
      <c r="BZ209" s="689">
        <f>'[2]Financing cost'!BD36</f>
        <v>590.40000000000089</v>
      </c>
      <c r="CA209" s="689">
        <f>'[2]Financing cost'!BE36</f>
        <v>598.50000000000091</v>
      </c>
      <c r="CB209" s="689">
        <f>'[2]Financing cost'!BF36</f>
        <v>606.60000000000093</v>
      </c>
      <c r="CC209" s="689">
        <f>'[2]Financing cost'!BG36</f>
        <v>614.70000000000095</v>
      </c>
      <c r="CD209" s="689">
        <f>'[2]Financing cost'!BH36</f>
        <v>622.80000000000098</v>
      </c>
      <c r="CE209" s="689">
        <f>'[2]Financing cost'!BI36</f>
        <v>630.900000000001</v>
      </c>
      <c r="CF209" s="689">
        <f>'[2]Financing cost'!BJ36</f>
        <v>639.00000000000102</v>
      </c>
      <c r="CG209" s="689">
        <f>'[2]Financing cost'!BK36</f>
        <v>647.10000000000105</v>
      </c>
      <c r="CH209" s="689">
        <f>'[2]Financing cost'!BL36</f>
        <v>655.20000000000107</v>
      </c>
      <c r="CI209" s="689">
        <f>'[2]Financing cost'!BM36</f>
        <v>663.30000000000109</v>
      </c>
      <c r="CJ209" s="689">
        <f>'[2]Financing cost'!BN36</f>
        <v>671.40000000000111</v>
      </c>
      <c r="CK209" s="689">
        <f>'[2]Financing cost'!BO36</f>
        <v>679.50000000000114</v>
      </c>
      <c r="CL209" s="689">
        <f>'[2]Financing cost'!BP36</f>
        <v>687.60000000000116</v>
      </c>
      <c r="CM209" s="689">
        <f>'[2]Financing cost'!BQ36</f>
        <v>695.70000000000118</v>
      </c>
      <c r="CN209" s="689">
        <f>'[2]Financing cost'!BR36</f>
        <v>703.80000000000121</v>
      </c>
      <c r="CO209" s="689">
        <f>'[2]Financing cost'!BS36</f>
        <v>711.90000000000123</v>
      </c>
      <c r="CP209" s="689">
        <f>'[2]Financing cost'!BT36</f>
        <v>720.00000000000125</v>
      </c>
      <c r="CQ209" s="689">
        <f>'[2]Financing cost'!BU36</f>
        <v>728.10000000000127</v>
      </c>
      <c r="CR209" s="689">
        <f>'[2]Financing cost'!BV36</f>
        <v>736.2000000000013</v>
      </c>
      <c r="CS209" s="689">
        <f>'[2]Financing cost'!BW36</f>
        <v>744.30000000000132</v>
      </c>
      <c r="CT209" s="689">
        <f>'[2]Financing cost'!BX36</f>
        <v>752.40000000000134</v>
      </c>
      <c r="CU209" s="689">
        <f>'[2]Financing cost'!BY36</f>
        <v>760.50000000000136</v>
      </c>
      <c r="CV209" s="689">
        <f>'[2]Financing cost'!BZ36</f>
        <v>768.60000000000139</v>
      </c>
      <c r="CW209" s="689">
        <f>'[2]Financing cost'!CA36</f>
        <v>776.70000000000141</v>
      </c>
      <c r="CX209" s="689">
        <f>'[2]Financing cost'!CB36</f>
        <v>784.80000000000143</v>
      </c>
      <c r="CY209" s="689">
        <f>'[2]Financing cost'!CC36</f>
        <v>792.90000000000146</v>
      </c>
      <c r="CZ209" s="953"/>
      <c r="DA209" s="954"/>
      <c r="DB209" s="954"/>
      <c r="DC209" s="954"/>
      <c r="DD209" s="954"/>
      <c r="DE209" s="954"/>
      <c r="DF209" s="954"/>
      <c r="DG209" s="954"/>
      <c r="DH209" s="954"/>
      <c r="DI209" s="954"/>
      <c r="DJ209" s="954"/>
      <c r="DK209" s="954"/>
      <c r="DL209" s="954"/>
      <c r="DM209" s="954"/>
      <c r="DN209" s="954"/>
      <c r="DO209" s="954"/>
      <c r="DP209" s="954"/>
      <c r="DQ209" s="954"/>
      <c r="DR209" s="954"/>
      <c r="DS209" s="954"/>
      <c r="DT209" s="954"/>
      <c r="DU209" s="954"/>
      <c r="DV209" s="954"/>
      <c r="DW209" s="955"/>
      <c r="DX209" s="934"/>
    </row>
    <row r="210" spans="2:128" x14ac:dyDescent="0.2">
      <c r="B210" s="960"/>
      <c r="C210" s="963"/>
      <c r="D210" s="885"/>
      <c r="E210" s="920"/>
      <c r="F210" s="885"/>
      <c r="G210" s="885"/>
      <c r="H210" s="885"/>
      <c r="I210" s="885"/>
      <c r="J210" s="885"/>
      <c r="K210" s="885"/>
      <c r="L210" s="885"/>
      <c r="M210" s="885"/>
      <c r="N210" s="885"/>
      <c r="O210" s="885"/>
      <c r="P210" s="885"/>
      <c r="Q210" s="885"/>
      <c r="R210" s="964"/>
      <c r="S210" s="885"/>
      <c r="T210" s="885"/>
      <c r="U210" s="699" t="s">
        <v>495</v>
      </c>
      <c r="V210" s="697" t="s">
        <v>123</v>
      </c>
      <c r="W210" s="701" t="s">
        <v>493</v>
      </c>
      <c r="X210" s="689">
        <f>[2]Costs!F78</f>
        <v>0</v>
      </c>
      <c r="Y210" s="689">
        <f>[2]Costs!G78</f>
        <v>1025</v>
      </c>
      <c r="Z210" s="689">
        <f>[2]Costs!H78</f>
        <v>1025</v>
      </c>
      <c r="AA210" s="689">
        <f>[2]Costs!I78</f>
        <v>1025</v>
      </c>
      <c r="AB210" s="689">
        <f>[2]Costs!J78</f>
        <v>1025</v>
      </c>
      <c r="AC210" s="689">
        <v>1025</v>
      </c>
      <c r="AD210" s="689">
        <v>1025</v>
      </c>
      <c r="AE210" s="689">
        <v>1025</v>
      </c>
      <c r="AF210" s="689">
        <v>1025</v>
      </c>
      <c r="AG210" s="689">
        <v>1025</v>
      </c>
      <c r="AH210" s="689">
        <v>1025</v>
      </c>
      <c r="AI210" s="689">
        <v>1025</v>
      </c>
      <c r="AJ210" s="689">
        <v>1025</v>
      </c>
      <c r="AK210" s="689">
        <v>1025</v>
      </c>
      <c r="AL210" s="689">
        <v>1025</v>
      </c>
      <c r="AM210" s="689">
        <v>1025</v>
      </c>
      <c r="AN210" s="689">
        <v>1025</v>
      </c>
      <c r="AO210" s="689">
        <v>1025</v>
      </c>
      <c r="AP210" s="689">
        <v>1025</v>
      </c>
      <c r="AQ210" s="689">
        <v>1025</v>
      </c>
      <c r="AR210" s="689">
        <v>1025</v>
      </c>
      <c r="AS210" s="689">
        <v>1025</v>
      </c>
      <c r="AT210" s="689">
        <v>1025</v>
      </c>
      <c r="AU210" s="689">
        <v>1025</v>
      </c>
      <c r="AV210" s="689">
        <v>1025</v>
      </c>
      <c r="AW210" s="689">
        <v>1025</v>
      </c>
      <c r="AX210" s="689">
        <v>1025</v>
      </c>
      <c r="AY210" s="689">
        <v>1025</v>
      </c>
      <c r="AZ210" s="689">
        <v>1025</v>
      </c>
      <c r="BA210" s="689">
        <v>1025</v>
      </c>
      <c r="BB210" s="689">
        <v>1025</v>
      </c>
      <c r="BC210" s="689">
        <v>1025</v>
      </c>
      <c r="BD210" s="689">
        <v>1025</v>
      </c>
      <c r="BE210" s="689">
        <v>1025</v>
      </c>
      <c r="BF210" s="689">
        <v>1025</v>
      </c>
      <c r="BG210" s="689">
        <v>1025</v>
      </c>
      <c r="BH210" s="689">
        <v>1025</v>
      </c>
      <c r="BI210" s="689">
        <v>1025</v>
      </c>
      <c r="BJ210" s="689">
        <v>1025</v>
      </c>
      <c r="BK210" s="689">
        <v>1025</v>
      </c>
      <c r="BL210" s="689">
        <v>1025</v>
      </c>
      <c r="BM210" s="689">
        <v>1025</v>
      </c>
      <c r="BN210" s="689">
        <v>1025</v>
      </c>
      <c r="BO210" s="689">
        <v>1025</v>
      </c>
      <c r="BP210" s="689">
        <v>1025</v>
      </c>
      <c r="BQ210" s="689">
        <v>1025</v>
      </c>
      <c r="BR210" s="689">
        <v>1025</v>
      </c>
      <c r="BS210" s="689">
        <v>1025</v>
      </c>
      <c r="BT210" s="689">
        <v>1025</v>
      </c>
      <c r="BU210" s="689">
        <v>1025</v>
      </c>
      <c r="BV210" s="689">
        <v>1025</v>
      </c>
      <c r="BW210" s="689">
        <v>1025</v>
      </c>
      <c r="BX210" s="689">
        <v>1025</v>
      </c>
      <c r="BY210" s="689">
        <v>1025</v>
      </c>
      <c r="BZ210" s="689">
        <v>1025</v>
      </c>
      <c r="CA210" s="689">
        <v>1025</v>
      </c>
      <c r="CB210" s="689">
        <v>1025</v>
      </c>
      <c r="CC210" s="689">
        <v>1025</v>
      </c>
      <c r="CD210" s="689">
        <v>1025</v>
      </c>
      <c r="CE210" s="689">
        <v>1025</v>
      </c>
      <c r="CF210" s="689">
        <v>1025</v>
      </c>
      <c r="CG210" s="689">
        <v>1025</v>
      </c>
      <c r="CH210" s="689">
        <v>1025</v>
      </c>
      <c r="CI210" s="689">
        <v>1025</v>
      </c>
      <c r="CJ210" s="689">
        <v>1025</v>
      </c>
      <c r="CK210" s="689">
        <v>1025</v>
      </c>
      <c r="CL210" s="689">
        <v>1025</v>
      </c>
      <c r="CM210" s="689">
        <v>1025</v>
      </c>
      <c r="CN210" s="689">
        <v>1025</v>
      </c>
      <c r="CO210" s="689">
        <v>1025</v>
      </c>
      <c r="CP210" s="689">
        <v>1025</v>
      </c>
      <c r="CQ210" s="689">
        <v>1025</v>
      </c>
      <c r="CR210" s="689">
        <v>1025</v>
      </c>
      <c r="CS210" s="689">
        <v>1025</v>
      </c>
      <c r="CT210" s="689">
        <v>1025</v>
      </c>
      <c r="CU210" s="689">
        <v>1025</v>
      </c>
      <c r="CV210" s="689">
        <v>1025</v>
      </c>
      <c r="CW210" s="689">
        <v>1025</v>
      </c>
      <c r="CX210" s="689">
        <v>1025</v>
      </c>
      <c r="CY210" s="689">
        <v>1025</v>
      </c>
      <c r="CZ210" s="953">
        <v>0</v>
      </c>
      <c r="DA210" s="954">
        <v>0</v>
      </c>
      <c r="DB210" s="954">
        <v>0</v>
      </c>
      <c r="DC210" s="954">
        <v>0</v>
      </c>
      <c r="DD210" s="954">
        <v>0</v>
      </c>
      <c r="DE210" s="954">
        <v>0</v>
      </c>
      <c r="DF210" s="954">
        <v>0</v>
      </c>
      <c r="DG210" s="954">
        <v>0</v>
      </c>
      <c r="DH210" s="954">
        <v>0</v>
      </c>
      <c r="DI210" s="954">
        <v>0</v>
      </c>
      <c r="DJ210" s="954">
        <v>0</v>
      </c>
      <c r="DK210" s="954">
        <v>0</v>
      </c>
      <c r="DL210" s="954">
        <v>0</v>
      </c>
      <c r="DM210" s="954">
        <v>0</v>
      </c>
      <c r="DN210" s="954">
        <v>0</v>
      </c>
      <c r="DO210" s="954">
        <v>0</v>
      </c>
      <c r="DP210" s="954">
        <v>0</v>
      </c>
      <c r="DQ210" s="954">
        <v>0</v>
      </c>
      <c r="DR210" s="954">
        <v>0</v>
      </c>
      <c r="DS210" s="954">
        <v>0</v>
      </c>
      <c r="DT210" s="954">
        <v>0</v>
      </c>
      <c r="DU210" s="954">
        <v>0</v>
      </c>
      <c r="DV210" s="954">
        <v>0</v>
      </c>
      <c r="DW210" s="955">
        <v>0</v>
      </c>
      <c r="DX210" s="934"/>
    </row>
    <row r="211" spans="2:128" x14ac:dyDescent="0.2">
      <c r="B211" s="965"/>
      <c r="C211" s="966"/>
      <c r="D211" s="885"/>
      <c r="E211" s="920"/>
      <c r="F211" s="885"/>
      <c r="G211" s="885"/>
      <c r="H211" s="885"/>
      <c r="I211" s="885"/>
      <c r="J211" s="885"/>
      <c r="K211" s="885"/>
      <c r="L211" s="885"/>
      <c r="M211" s="885"/>
      <c r="N211" s="885"/>
      <c r="O211" s="885"/>
      <c r="P211" s="885"/>
      <c r="Q211" s="885"/>
      <c r="R211" s="964"/>
      <c r="S211" s="885"/>
      <c r="T211" s="885"/>
      <c r="U211" s="699" t="s">
        <v>496</v>
      </c>
      <c r="V211" s="697" t="s">
        <v>123</v>
      </c>
      <c r="W211" s="701" t="s">
        <v>493</v>
      </c>
      <c r="X211" s="705">
        <v>0</v>
      </c>
      <c r="Y211" s="705">
        <v>0</v>
      </c>
      <c r="Z211" s="705">
        <v>0</v>
      </c>
      <c r="AA211" s="705">
        <v>0</v>
      </c>
      <c r="AB211" s="705">
        <v>0</v>
      </c>
      <c r="AC211" s="705">
        <v>0</v>
      </c>
      <c r="AD211" s="705">
        <v>0</v>
      </c>
      <c r="AE211" s="705">
        <v>0</v>
      </c>
      <c r="AF211" s="705">
        <v>0</v>
      </c>
      <c r="AG211" s="705">
        <v>0</v>
      </c>
      <c r="AH211" s="705">
        <v>0</v>
      </c>
      <c r="AI211" s="705">
        <v>0</v>
      </c>
      <c r="AJ211" s="705">
        <v>0</v>
      </c>
      <c r="AK211" s="705">
        <v>0</v>
      </c>
      <c r="AL211" s="705">
        <v>0</v>
      </c>
      <c r="AM211" s="705">
        <v>0</v>
      </c>
      <c r="AN211" s="705">
        <v>0</v>
      </c>
      <c r="AO211" s="705">
        <v>0</v>
      </c>
      <c r="AP211" s="705">
        <v>0</v>
      </c>
      <c r="AQ211" s="705">
        <v>0</v>
      </c>
      <c r="AR211" s="705">
        <v>0</v>
      </c>
      <c r="AS211" s="705">
        <v>0</v>
      </c>
      <c r="AT211" s="705">
        <v>0</v>
      </c>
      <c r="AU211" s="705">
        <v>0</v>
      </c>
      <c r="AV211" s="705">
        <v>0</v>
      </c>
      <c r="AW211" s="705">
        <v>0</v>
      </c>
      <c r="AX211" s="705">
        <v>0</v>
      </c>
      <c r="AY211" s="705">
        <v>0</v>
      </c>
      <c r="AZ211" s="705">
        <v>0</v>
      </c>
      <c r="BA211" s="705">
        <v>0</v>
      </c>
      <c r="BB211" s="705">
        <v>0</v>
      </c>
      <c r="BC211" s="705">
        <v>0</v>
      </c>
      <c r="BD211" s="705">
        <v>0</v>
      </c>
      <c r="BE211" s="705">
        <v>0</v>
      </c>
      <c r="BF211" s="705">
        <v>0</v>
      </c>
      <c r="BG211" s="705">
        <v>0</v>
      </c>
      <c r="BH211" s="705">
        <v>0</v>
      </c>
      <c r="BI211" s="705">
        <v>0</v>
      </c>
      <c r="BJ211" s="705">
        <v>0</v>
      </c>
      <c r="BK211" s="705">
        <v>0</v>
      </c>
      <c r="BL211" s="705">
        <v>0</v>
      </c>
      <c r="BM211" s="705">
        <v>0</v>
      </c>
      <c r="BN211" s="705">
        <v>0</v>
      </c>
      <c r="BO211" s="705">
        <v>0</v>
      </c>
      <c r="BP211" s="705">
        <v>0</v>
      </c>
      <c r="BQ211" s="705">
        <v>0</v>
      </c>
      <c r="BR211" s="705">
        <v>0</v>
      </c>
      <c r="BS211" s="705">
        <v>0</v>
      </c>
      <c r="BT211" s="705">
        <v>0</v>
      </c>
      <c r="BU211" s="705">
        <v>0</v>
      </c>
      <c r="BV211" s="705">
        <v>0</v>
      </c>
      <c r="BW211" s="705">
        <v>0</v>
      </c>
      <c r="BX211" s="705">
        <v>0</v>
      </c>
      <c r="BY211" s="705">
        <v>0</v>
      </c>
      <c r="BZ211" s="705">
        <v>0</v>
      </c>
      <c r="CA211" s="705">
        <v>0</v>
      </c>
      <c r="CB211" s="705">
        <v>0</v>
      </c>
      <c r="CC211" s="705">
        <v>0</v>
      </c>
      <c r="CD211" s="705">
        <v>0</v>
      </c>
      <c r="CE211" s="705">
        <v>0</v>
      </c>
      <c r="CF211" s="705">
        <v>0</v>
      </c>
      <c r="CG211" s="705">
        <v>0</v>
      </c>
      <c r="CH211" s="705">
        <v>0</v>
      </c>
      <c r="CI211" s="705">
        <v>0</v>
      </c>
      <c r="CJ211" s="705">
        <v>0</v>
      </c>
      <c r="CK211" s="705">
        <v>0</v>
      </c>
      <c r="CL211" s="705">
        <v>0</v>
      </c>
      <c r="CM211" s="705">
        <v>0</v>
      </c>
      <c r="CN211" s="705">
        <v>0</v>
      </c>
      <c r="CO211" s="705">
        <v>0</v>
      </c>
      <c r="CP211" s="705">
        <v>0</v>
      </c>
      <c r="CQ211" s="705">
        <v>0</v>
      </c>
      <c r="CR211" s="705">
        <v>0</v>
      </c>
      <c r="CS211" s="705">
        <v>0</v>
      </c>
      <c r="CT211" s="705">
        <v>0</v>
      </c>
      <c r="CU211" s="705">
        <v>0</v>
      </c>
      <c r="CV211" s="705">
        <v>0</v>
      </c>
      <c r="CW211" s="705">
        <v>0</v>
      </c>
      <c r="CX211" s="705">
        <v>0</v>
      </c>
      <c r="CY211" s="705">
        <v>0</v>
      </c>
      <c r="CZ211" s="953">
        <v>0</v>
      </c>
      <c r="DA211" s="954">
        <v>0</v>
      </c>
      <c r="DB211" s="954">
        <v>0</v>
      </c>
      <c r="DC211" s="954">
        <v>0</v>
      </c>
      <c r="DD211" s="954">
        <v>0</v>
      </c>
      <c r="DE211" s="954">
        <v>0</v>
      </c>
      <c r="DF211" s="954">
        <v>0</v>
      </c>
      <c r="DG211" s="954">
        <v>0</v>
      </c>
      <c r="DH211" s="954">
        <v>0</v>
      </c>
      <c r="DI211" s="954">
        <v>0</v>
      </c>
      <c r="DJ211" s="954">
        <v>0</v>
      </c>
      <c r="DK211" s="954">
        <v>0</v>
      </c>
      <c r="DL211" s="954">
        <v>0</v>
      </c>
      <c r="DM211" s="954">
        <v>0</v>
      </c>
      <c r="DN211" s="954">
        <v>0</v>
      </c>
      <c r="DO211" s="954">
        <v>0</v>
      </c>
      <c r="DP211" s="954">
        <v>0</v>
      </c>
      <c r="DQ211" s="954">
        <v>0</v>
      </c>
      <c r="DR211" s="954">
        <v>0</v>
      </c>
      <c r="DS211" s="954">
        <v>0</v>
      </c>
      <c r="DT211" s="954">
        <v>0</v>
      </c>
      <c r="DU211" s="954">
        <v>0</v>
      </c>
      <c r="DV211" s="954">
        <v>0</v>
      </c>
      <c r="DW211" s="955">
        <v>0</v>
      </c>
      <c r="DX211" s="934"/>
    </row>
    <row r="212" spans="2:128" x14ac:dyDescent="0.2">
      <c r="B212" s="965"/>
      <c r="C212" s="966"/>
      <c r="D212" s="885"/>
      <c r="E212" s="920"/>
      <c r="F212" s="885"/>
      <c r="G212" s="885"/>
      <c r="H212" s="885"/>
      <c r="I212" s="885"/>
      <c r="J212" s="885"/>
      <c r="K212" s="885"/>
      <c r="L212" s="885"/>
      <c r="M212" s="885"/>
      <c r="N212" s="885"/>
      <c r="O212" s="885"/>
      <c r="P212" s="885"/>
      <c r="Q212" s="885"/>
      <c r="R212" s="964"/>
      <c r="S212" s="885"/>
      <c r="T212" s="885"/>
      <c r="U212" s="702" t="s">
        <v>497</v>
      </c>
      <c r="V212" s="703" t="s">
        <v>123</v>
      </c>
      <c r="W212" s="701" t="s">
        <v>493</v>
      </c>
      <c r="X212" s="700">
        <f>[2]Costs!F81</f>
        <v>-6.8306100000000001</v>
      </c>
      <c r="Y212" s="700">
        <f>[2]Costs!G81</f>
        <v>-20.49183</v>
      </c>
      <c r="Z212" s="700">
        <f>[2]Costs!H81</f>
        <v>-34.15305</v>
      </c>
      <c r="AA212" s="700">
        <f>[2]Costs!I81</f>
        <v>-47.814269999999993</v>
      </c>
      <c r="AB212" s="700">
        <f>[2]Costs!J81</f>
        <v>-61.475490000000001</v>
      </c>
      <c r="AC212" s="700">
        <f>[2]Costs!K81</f>
        <v>-68.306099999999986</v>
      </c>
      <c r="AD212" s="700">
        <f>AC212</f>
        <v>-68.306099999999986</v>
      </c>
      <c r="AE212" s="700">
        <f t="shared" ref="AE212:BW212" si="82">AD212</f>
        <v>-68.306099999999986</v>
      </c>
      <c r="AF212" s="700">
        <f t="shared" si="82"/>
        <v>-68.306099999999986</v>
      </c>
      <c r="AG212" s="700">
        <f t="shared" si="82"/>
        <v>-68.306099999999986</v>
      </c>
      <c r="AH212" s="700">
        <f t="shared" si="82"/>
        <v>-68.306099999999986</v>
      </c>
      <c r="AI212" s="700">
        <f t="shared" si="82"/>
        <v>-68.306099999999986</v>
      </c>
      <c r="AJ212" s="700">
        <f t="shared" si="82"/>
        <v>-68.306099999999986</v>
      </c>
      <c r="AK212" s="700">
        <f t="shared" si="82"/>
        <v>-68.306099999999986</v>
      </c>
      <c r="AL212" s="700">
        <f t="shared" si="82"/>
        <v>-68.306099999999986</v>
      </c>
      <c r="AM212" s="700">
        <f t="shared" si="82"/>
        <v>-68.306099999999986</v>
      </c>
      <c r="AN212" s="700">
        <f t="shared" si="82"/>
        <v>-68.306099999999986</v>
      </c>
      <c r="AO212" s="700">
        <f t="shared" si="82"/>
        <v>-68.306099999999986</v>
      </c>
      <c r="AP212" s="700">
        <f t="shared" si="82"/>
        <v>-68.306099999999986</v>
      </c>
      <c r="AQ212" s="700">
        <f t="shared" si="82"/>
        <v>-68.306099999999986</v>
      </c>
      <c r="AR212" s="700">
        <f t="shared" si="82"/>
        <v>-68.306099999999986</v>
      </c>
      <c r="AS212" s="700">
        <f t="shared" si="82"/>
        <v>-68.306099999999986</v>
      </c>
      <c r="AT212" s="700">
        <f t="shared" si="82"/>
        <v>-68.306099999999986</v>
      </c>
      <c r="AU212" s="700">
        <f t="shared" si="82"/>
        <v>-68.306099999999986</v>
      </c>
      <c r="AV212" s="700">
        <f t="shared" si="82"/>
        <v>-68.306099999999986</v>
      </c>
      <c r="AW212" s="700">
        <f t="shared" si="82"/>
        <v>-68.306099999999986</v>
      </c>
      <c r="AX212" s="700">
        <f t="shared" si="82"/>
        <v>-68.306099999999986</v>
      </c>
      <c r="AY212" s="700">
        <f t="shared" si="82"/>
        <v>-68.306099999999986</v>
      </c>
      <c r="AZ212" s="700">
        <f t="shared" si="82"/>
        <v>-68.306099999999986</v>
      </c>
      <c r="BA212" s="700">
        <f t="shared" si="82"/>
        <v>-68.306099999999986</v>
      </c>
      <c r="BB212" s="700">
        <f t="shared" si="82"/>
        <v>-68.306099999999986</v>
      </c>
      <c r="BC212" s="700">
        <f t="shared" si="82"/>
        <v>-68.306099999999986</v>
      </c>
      <c r="BD212" s="700">
        <f t="shared" si="82"/>
        <v>-68.306099999999986</v>
      </c>
      <c r="BE212" s="700">
        <f t="shared" si="82"/>
        <v>-68.306099999999986</v>
      </c>
      <c r="BF212" s="700">
        <f t="shared" si="82"/>
        <v>-68.306099999999986</v>
      </c>
      <c r="BG212" s="700">
        <f t="shared" si="82"/>
        <v>-68.306099999999986</v>
      </c>
      <c r="BH212" s="700">
        <f t="shared" si="82"/>
        <v>-68.306099999999986</v>
      </c>
      <c r="BI212" s="700">
        <f t="shared" si="82"/>
        <v>-68.306099999999986</v>
      </c>
      <c r="BJ212" s="700">
        <f t="shared" si="82"/>
        <v>-68.306099999999986</v>
      </c>
      <c r="BK212" s="700">
        <f t="shared" si="82"/>
        <v>-68.306099999999986</v>
      </c>
      <c r="BL212" s="700">
        <f t="shared" si="82"/>
        <v>-68.306099999999986</v>
      </c>
      <c r="BM212" s="700">
        <f t="shared" si="82"/>
        <v>-68.306099999999986</v>
      </c>
      <c r="BN212" s="700">
        <f t="shared" si="82"/>
        <v>-68.306099999999986</v>
      </c>
      <c r="BO212" s="700">
        <f t="shared" si="82"/>
        <v>-68.306099999999986</v>
      </c>
      <c r="BP212" s="700">
        <f t="shared" si="82"/>
        <v>-68.306099999999986</v>
      </c>
      <c r="BQ212" s="700">
        <f t="shared" si="82"/>
        <v>-68.306099999999986</v>
      </c>
      <c r="BR212" s="700">
        <f t="shared" si="82"/>
        <v>-68.306099999999986</v>
      </c>
      <c r="BS212" s="700">
        <f t="shared" si="82"/>
        <v>-68.306099999999986</v>
      </c>
      <c r="BT212" s="700">
        <f t="shared" si="82"/>
        <v>-68.306099999999986</v>
      </c>
      <c r="BU212" s="700">
        <f t="shared" si="82"/>
        <v>-68.306099999999986</v>
      </c>
      <c r="BV212" s="700">
        <f t="shared" si="82"/>
        <v>-68.306099999999986</v>
      </c>
      <c r="BW212" s="700">
        <f t="shared" si="82"/>
        <v>-68.306099999999986</v>
      </c>
      <c r="BX212" s="700">
        <f>BW212</f>
        <v>-68.306099999999986</v>
      </c>
      <c r="BY212" s="700">
        <f t="shared" ref="BY212:CY212" si="83">BX212</f>
        <v>-68.306099999999986</v>
      </c>
      <c r="BZ212" s="700">
        <f t="shared" si="83"/>
        <v>-68.306099999999986</v>
      </c>
      <c r="CA212" s="700">
        <f t="shared" si="83"/>
        <v>-68.306099999999986</v>
      </c>
      <c r="CB212" s="700">
        <f t="shared" si="83"/>
        <v>-68.306099999999986</v>
      </c>
      <c r="CC212" s="700">
        <f t="shared" si="83"/>
        <v>-68.306099999999986</v>
      </c>
      <c r="CD212" s="700">
        <f t="shared" si="83"/>
        <v>-68.306099999999986</v>
      </c>
      <c r="CE212" s="700">
        <f t="shared" si="83"/>
        <v>-68.306099999999986</v>
      </c>
      <c r="CF212" s="700">
        <f t="shared" si="83"/>
        <v>-68.306099999999986</v>
      </c>
      <c r="CG212" s="700">
        <f t="shared" si="83"/>
        <v>-68.306099999999986</v>
      </c>
      <c r="CH212" s="700">
        <f t="shared" si="83"/>
        <v>-68.306099999999986</v>
      </c>
      <c r="CI212" s="700">
        <f t="shared" si="83"/>
        <v>-68.306099999999986</v>
      </c>
      <c r="CJ212" s="700">
        <f t="shared" si="83"/>
        <v>-68.306099999999986</v>
      </c>
      <c r="CK212" s="700">
        <f t="shared" si="83"/>
        <v>-68.306099999999986</v>
      </c>
      <c r="CL212" s="700">
        <f t="shared" si="83"/>
        <v>-68.306099999999986</v>
      </c>
      <c r="CM212" s="700">
        <f t="shared" si="83"/>
        <v>-68.306099999999986</v>
      </c>
      <c r="CN212" s="700">
        <f t="shared" si="83"/>
        <v>-68.306099999999986</v>
      </c>
      <c r="CO212" s="700">
        <f t="shared" si="83"/>
        <v>-68.306099999999986</v>
      </c>
      <c r="CP212" s="700">
        <f t="shared" si="83"/>
        <v>-68.306099999999986</v>
      </c>
      <c r="CQ212" s="700">
        <f t="shared" si="83"/>
        <v>-68.306099999999986</v>
      </c>
      <c r="CR212" s="700">
        <f t="shared" si="83"/>
        <v>-68.306099999999986</v>
      </c>
      <c r="CS212" s="700">
        <f t="shared" si="83"/>
        <v>-68.306099999999986</v>
      </c>
      <c r="CT212" s="700">
        <f t="shared" si="83"/>
        <v>-68.306099999999986</v>
      </c>
      <c r="CU212" s="700">
        <f t="shared" si="83"/>
        <v>-68.306099999999986</v>
      </c>
      <c r="CV212" s="700">
        <f t="shared" si="83"/>
        <v>-68.306099999999986</v>
      </c>
      <c r="CW212" s="700">
        <f t="shared" si="83"/>
        <v>-68.306099999999986</v>
      </c>
      <c r="CX212" s="700">
        <f t="shared" si="83"/>
        <v>-68.306099999999986</v>
      </c>
      <c r="CY212" s="700">
        <f t="shared" si="83"/>
        <v>-68.306099999999986</v>
      </c>
      <c r="CZ212" s="953">
        <v>0</v>
      </c>
      <c r="DA212" s="954">
        <v>0</v>
      </c>
      <c r="DB212" s="954">
        <v>0</v>
      </c>
      <c r="DC212" s="954">
        <v>0</v>
      </c>
      <c r="DD212" s="954">
        <v>0</v>
      </c>
      <c r="DE212" s="954">
        <v>0</v>
      </c>
      <c r="DF212" s="954">
        <v>0</v>
      </c>
      <c r="DG212" s="954">
        <v>0</v>
      </c>
      <c r="DH212" s="954">
        <v>0</v>
      </c>
      <c r="DI212" s="954">
        <v>0</v>
      </c>
      <c r="DJ212" s="954">
        <v>0</v>
      </c>
      <c r="DK212" s="954">
        <v>0</v>
      </c>
      <c r="DL212" s="954">
        <v>0</v>
      </c>
      <c r="DM212" s="954">
        <v>0</v>
      </c>
      <c r="DN212" s="954">
        <v>0</v>
      </c>
      <c r="DO212" s="954">
        <v>0</v>
      </c>
      <c r="DP212" s="954">
        <v>0</v>
      </c>
      <c r="DQ212" s="954">
        <v>0</v>
      </c>
      <c r="DR212" s="954">
        <v>0</v>
      </c>
      <c r="DS212" s="954">
        <v>0</v>
      </c>
      <c r="DT212" s="954">
        <v>0</v>
      </c>
      <c r="DU212" s="954">
        <v>0</v>
      </c>
      <c r="DV212" s="954">
        <v>0</v>
      </c>
      <c r="DW212" s="955">
        <v>0</v>
      </c>
      <c r="DX212" s="934"/>
    </row>
    <row r="213" spans="2:128" x14ac:dyDescent="0.2">
      <c r="B213" s="965"/>
      <c r="C213" s="966"/>
      <c r="D213" s="885"/>
      <c r="E213" s="920"/>
      <c r="F213" s="885"/>
      <c r="G213" s="885"/>
      <c r="H213" s="885"/>
      <c r="I213" s="885"/>
      <c r="J213" s="885"/>
      <c r="K213" s="885"/>
      <c r="L213" s="885"/>
      <c r="M213" s="885"/>
      <c r="N213" s="885"/>
      <c r="O213" s="885"/>
      <c r="P213" s="885"/>
      <c r="Q213" s="885"/>
      <c r="R213" s="964"/>
      <c r="S213" s="885"/>
      <c r="T213" s="885"/>
      <c r="U213" s="699" t="s">
        <v>498</v>
      </c>
      <c r="V213" s="697" t="s">
        <v>123</v>
      </c>
      <c r="W213" s="701" t="s">
        <v>493</v>
      </c>
      <c r="X213" s="689">
        <f>'[2]Social &amp; Env'!L28</f>
        <v>46.19</v>
      </c>
      <c r="Y213" s="689">
        <f>'[2]Social &amp; Env'!M28</f>
        <v>0</v>
      </c>
      <c r="Z213" s="689">
        <f>'[2]Social &amp; Env'!N28</f>
        <v>0</v>
      </c>
      <c r="AA213" s="689">
        <f>'[2]Social &amp; Env'!O28</f>
        <v>0</v>
      </c>
      <c r="AB213" s="689">
        <f>'[2]Social &amp; Env'!P28</f>
        <v>0</v>
      </c>
      <c r="AC213" s="689">
        <f>'[2]Social &amp; Env'!Q15</f>
        <v>0</v>
      </c>
      <c r="AD213" s="689">
        <f>'[2]Social &amp; Env'!R15</f>
        <v>0</v>
      </c>
      <c r="AE213" s="689">
        <f>'[2]Social &amp; Env'!S15</f>
        <v>0</v>
      </c>
      <c r="AF213" s="689">
        <f>'[2]Social &amp; Env'!T15</f>
        <v>0</v>
      </c>
      <c r="AG213" s="689">
        <f>'[2]Social &amp; Env'!U15</f>
        <v>0</v>
      </c>
      <c r="AH213" s="689">
        <f>'[2]Social &amp; Env'!V15</f>
        <v>0</v>
      </c>
      <c r="AI213" s="689">
        <f>'[2]Social &amp; Env'!W15</f>
        <v>0</v>
      </c>
      <c r="AJ213" s="689">
        <f>'[2]Social &amp; Env'!X15</f>
        <v>0</v>
      </c>
      <c r="AK213" s="689">
        <f>'[2]Social &amp; Env'!Y15</f>
        <v>0</v>
      </c>
      <c r="AL213" s="689">
        <f>'[2]Social &amp; Env'!Z15</f>
        <v>0</v>
      </c>
      <c r="AM213" s="689">
        <f>'[2]Social &amp; Env'!AA15</f>
        <v>0</v>
      </c>
      <c r="AN213" s="689">
        <f>'[2]Social &amp; Env'!AB15</f>
        <v>0</v>
      </c>
      <c r="AO213" s="689">
        <f>'[2]Social &amp; Env'!AC15</f>
        <v>0</v>
      </c>
      <c r="AP213" s="689">
        <f>'[2]Social &amp; Env'!AD15</f>
        <v>0</v>
      </c>
      <c r="AQ213" s="689">
        <f>'[2]Social &amp; Env'!AE15</f>
        <v>0</v>
      </c>
      <c r="AR213" s="689">
        <f>'[2]Social &amp; Env'!AF15</f>
        <v>0</v>
      </c>
      <c r="AS213" s="689">
        <f>'[2]Social &amp; Env'!AG15</f>
        <v>0</v>
      </c>
      <c r="AT213" s="689">
        <f>'[2]Social &amp; Env'!AH15</f>
        <v>0</v>
      </c>
      <c r="AU213" s="689">
        <f>'[2]Social &amp; Env'!AI15</f>
        <v>0</v>
      </c>
      <c r="AV213" s="689">
        <f>'[2]Social &amp; Env'!AJ15</f>
        <v>0</v>
      </c>
      <c r="AW213" s="689">
        <f>'[2]Social &amp; Env'!AK15</f>
        <v>0</v>
      </c>
      <c r="AX213" s="689">
        <f>'[2]Social &amp; Env'!AL15</f>
        <v>0</v>
      </c>
      <c r="AY213" s="689">
        <f>'[2]Social &amp; Env'!AM15</f>
        <v>0</v>
      </c>
      <c r="AZ213" s="689">
        <f>'[2]Social &amp; Env'!AN15</f>
        <v>0</v>
      </c>
      <c r="BA213" s="689">
        <f>'[2]Social &amp; Env'!AO15</f>
        <v>0</v>
      </c>
      <c r="BB213" s="689">
        <f>'[2]Social &amp; Env'!AP15</f>
        <v>0</v>
      </c>
      <c r="BC213" s="689">
        <f>'[2]Social &amp; Env'!AQ15</f>
        <v>0</v>
      </c>
      <c r="BD213" s="689">
        <f>'[2]Social &amp; Env'!AR15</f>
        <v>0</v>
      </c>
      <c r="BE213" s="689">
        <f>'[2]Social &amp; Env'!AS15</f>
        <v>0</v>
      </c>
      <c r="BF213" s="689">
        <f>'[2]Social &amp; Env'!AT15</f>
        <v>0</v>
      </c>
      <c r="BG213" s="689">
        <f>'[2]Social &amp; Env'!AU15</f>
        <v>0</v>
      </c>
      <c r="BH213" s="689">
        <f>'[2]Social &amp; Env'!AV15</f>
        <v>0</v>
      </c>
      <c r="BI213" s="689">
        <f>'[2]Social &amp; Env'!AW15</f>
        <v>0</v>
      </c>
      <c r="BJ213" s="689">
        <f>'[2]Social &amp; Env'!AX15</f>
        <v>0</v>
      </c>
      <c r="BK213" s="689">
        <f>'[2]Social &amp; Env'!AY15</f>
        <v>0</v>
      </c>
      <c r="BL213" s="689">
        <f>'[2]Social &amp; Env'!AZ15</f>
        <v>0</v>
      </c>
      <c r="BM213" s="689">
        <f>'[2]Social &amp; Env'!BA15</f>
        <v>0</v>
      </c>
      <c r="BN213" s="689">
        <f>'[2]Social &amp; Env'!BB15</f>
        <v>0</v>
      </c>
      <c r="BO213" s="689">
        <f>'[2]Social &amp; Env'!BC15</f>
        <v>0</v>
      </c>
      <c r="BP213" s="689">
        <f>'[2]Social &amp; Env'!BD15</f>
        <v>0</v>
      </c>
      <c r="BQ213" s="689">
        <f>'[2]Social &amp; Env'!BE15</f>
        <v>0</v>
      </c>
      <c r="BR213" s="689">
        <f>'[2]Social &amp; Env'!BF15</f>
        <v>0</v>
      </c>
      <c r="BS213" s="689">
        <f>'[2]Social &amp; Env'!BG15</f>
        <v>0</v>
      </c>
      <c r="BT213" s="689">
        <f>'[2]Social &amp; Env'!BH15</f>
        <v>0</v>
      </c>
      <c r="BU213" s="689">
        <f>'[2]Social &amp; Env'!BI15</f>
        <v>0</v>
      </c>
      <c r="BV213" s="689">
        <f>'[2]Social &amp; Env'!BJ15</f>
        <v>0</v>
      </c>
      <c r="BW213" s="689">
        <f>'[2]Social &amp; Env'!BK15</f>
        <v>0</v>
      </c>
      <c r="BX213" s="689">
        <f>'[2]Social &amp; Env'!BL15</f>
        <v>0</v>
      </c>
      <c r="BY213" s="689">
        <f>'[2]Social &amp; Env'!BM15</f>
        <v>0</v>
      </c>
      <c r="BZ213" s="689">
        <f>'[2]Social &amp; Env'!BN15</f>
        <v>0</v>
      </c>
      <c r="CA213" s="689">
        <f>'[2]Social &amp; Env'!BO15</f>
        <v>0</v>
      </c>
      <c r="CB213" s="689">
        <f>'[2]Social &amp; Env'!BP15</f>
        <v>0</v>
      </c>
      <c r="CC213" s="689">
        <f>'[2]Social &amp; Env'!BQ15</f>
        <v>0</v>
      </c>
      <c r="CD213" s="689">
        <f>'[2]Social &amp; Env'!BR15</f>
        <v>0</v>
      </c>
      <c r="CE213" s="689">
        <f>'[2]Social &amp; Env'!BS15</f>
        <v>0</v>
      </c>
      <c r="CF213" s="689">
        <f>'[2]Social &amp; Env'!BT15</f>
        <v>0</v>
      </c>
      <c r="CG213" s="689">
        <f>'[2]Social &amp; Env'!BU15</f>
        <v>0</v>
      </c>
      <c r="CH213" s="689">
        <f>'[2]Social &amp; Env'!BV15</f>
        <v>0</v>
      </c>
      <c r="CI213" s="689">
        <f>'[2]Social &amp; Env'!BW15</f>
        <v>0</v>
      </c>
      <c r="CJ213" s="689">
        <f>'[2]Social &amp; Env'!BX15</f>
        <v>0</v>
      </c>
      <c r="CK213" s="689">
        <f>'[2]Social &amp; Env'!BY15</f>
        <v>0</v>
      </c>
      <c r="CL213" s="689">
        <f>'[2]Social &amp; Env'!BZ15</f>
        <v>0</v>
      </c>
      <c r="CM213" s="689">
        <f>'[2]Social &amp; Env'!CA15</f>
        <v>0</v>
      </c>
      <c r="CN213" s="689">
        <f>'[2]Social &amp; Env'!CB15</f>
        <v>0</v>
      </c>
      <c r="CO213" s="689">
        <f>'[2]Social &amp; Env'!CC15</f>
        <v>0</v>
      </c>
      <c r="CP213" s="689">
        <f>'[2]Social &amp; Env'!CD15</f>
        <v>0</v>
      </c>
      <c r="CQ213" s="689">
        <f>'[2]Social &amp; Env'!CE15</f>
        <v>0</v>
      </c>
      <c r="CR213" s="689">
        <f>'[2]Social &amp; Env'!CF15</f>
        <v>0</v>
      </c>
      <c r="CS213" s="689">
        <f>'[2]Social &amp; Env'!CG15</f>
        <v>0</v>
      </c>
      <c r="CT213" s="689">
        <f>'[2]Social &amp; Env'!CH15</f>
        <v>0</v>
      </c>
      <c r="CU213" s="689">
        <f>'[2]Social &amp; Env'!CI15</f>
        <v>0</v>
      </c>
      <c r="CV213" s="689">
        <f>'[2]Social &amp; Env'!CJ15</f>
        <v>0</v>
      </c>
      <c r="CW213" s="689">
        <f>'[2]Social &amp; Env'!CK15</f>
        <v>0</v>
      </c>
      <c r="CX213" s="689">
        <f>'[2]Social &amp; Env'!CL15</f>
        <v>0</v>
      </c>
      <c r="CY213" s="689">
        <f>'[2]Social &amp; Env'!CM15</f>
        <v>0</v>
      </c>
      <c r="CZ213" s="953">
        <v>0</v>
      </c>
      <c r="DA213" s="954">
        <v>0</v>
      </c>
      <c r="DB213" s="954">
        <v>0</v>
      </c>
      <c r="DC213" s="954">
        <v>0</v>
      </c>
      <c r="DD213" s="954">
        <v>0</v>
      </c>
      <c r="DE213" s="954">
        <v>0</v>
      </c>
      <c r="DF213" s="954">
        <v>0</v>
      </c>
      <c r="DG213" s="954">
        <v>0</v>
      </c>
      <c r="DH213" s="954">
        <v>0</v>
      </c>
      <c r="DI213" s="954">
        <v>0</v>
      </c>
      <c r="DJ213" s="954">
        <v>0</v>
      </c>
      <c r="DK213" s="954">
        <v>0</v>
      </c>
      <c r="DL213" s="954">
        <v>0</v>
      </c>
      <c r="DM213" s="954">
        <v>0</v>
      </c>
      <c r="DN213" s="954">
        <v>0</v>
      </c>
      <c r="DO213" s="954">
        <v>0</v>
      </c>
      <c r="DP213" s="954">
        <v>0</v>
      </c>
      <c r="DQ213" s="954">
        <v>0</v>
      </c>
      <c r="DR213" s="954">
        <v>0</v>
      </c>
      <c r="DS213" s="954">
        <v>0</v>
      </c>
      <c r="DT213" s="954">
        <v>0</v>
      </c>
      <c r="DU213" s="954">
        <v>0</v>
      </c>
      <c r="DV213" s="954">
        <v>0</v>
      </c>
      <c r="DW213" s="955">
        <v>0</v>
      </c>
      <c r="DX213" s="934"/>
    </row>
    <row r="214" spans="2:128" x14ac:dyDescent="0.2">
      <c r="B214" s="967"/>
      <c r="C214" s="966"/>
      <c r="D214" s="885"/>
      <c r="E214" s="920"/>
      <c r="F214" s="885"/>
      <c r="G214" s="885"/>
      <c r="H214" s="885"/>
      <c r="I214" s="885"/>
      <c r="J214" s="885"/>
      <c r="K214" s="885"/>
      <c r="L214" s="885"/>
      <c r="M214" s="885"/>
      <c r="N214" s="885"/>
      <c r="O214" s="885"/>
      <c r="P214" s="885"/>
      <c r="Q214" s="885"/>
      <c r="R214" s="964"/>
      <c r="S214" s="885"/>
      <c r="T214" s="885"/>
      <c r="U214" s="699" t="s">
        <v>499</v>
      </c>
      <c r="V214" s="697" t="s">
        <v>123</v>
      </c>
      <c r="W214" s="701" t="s">
        <v>493</v>
      </c>
      <c r="X214" s="689">
        <f>'[2]Social &amp; Env'!L29</f>
        <v>37.875799999999998</v>
      </c>
      <c r="Y214" s="689">
        <f>'[2]Social &amp; Env'!M29</f>
        <v>37.875799999999998</v>
      </c>
      <c r="Z214" s="689">
        <f>'[2]Social &amp; Env'!N29</f>
        <v>37.875799999999998</v>
      </c>
      <c r="AA214" s="689">
        <f>'[2]Social &amp; Env'!O29</f>
        <v>37.875799999999998</v>
      </c>
      <c r="AB214" s="689">
        <f>'[2]Social &amp; Env'!P29</f>
        <v>37.875799999999998</v>
      </c>
      <c r="AC214" s="689">
        <f>AA214</f>
        <v>37.875799999999998</v>
      </c>
      <c r="AD214" s="689">
        <f t="shared" ref="AD214:CO214" si="84">AB214</f>
        <v>37.875799999999998</v>
      </c>
      <c r="AE214" s="689">
        <f t="shared" si="84"/>
        <v>37.875799999999998</v>
      </c>
      <c r="AF214" s="689">
        <f t="shared" si="84"/>
        <v>37.875799999999998</v>
      </c>
      <c r="AG214" s="689">
        <f t="shared" si="84"/>
        <v>37.875799999999998</v>
      </c>
      <c r="AH214" s="689">
        <f t="shared" si="84"/>
        <v>37.875799999999998</v>
      </c>
      <c r="AI214" s="689">
        <f t="shared" si="84"/>
        <v>37.875799999999998</v>
      </c>
      <c r="AJ214" s="689">
        <f t="shared" si="84"/>
        <v>37.875799999999998</v>
      </c>
      <c r="AK214" s="689">
        <f t="shared" si="84"/>
        <v>37.875799999999998</v>
      </c>
      <c r="AL214" s="689">
        <f t="shared" si="84"/>
        <v>37.875799999999998</v>
      </c>
      <c r="AM214" s="689">
        <f t="shared" si="84"/>
        <v>37.875799999999998</v>
      </c>
      <c r="AN214" s="689">
        <f t="shared" si="84"/>
        <v>37.875799999999998</v>
      </c>
      <c r="AO214" s="689">
        <f t="shared" si="84"/>
        <v>37.875799999999998</v>
      </c>
      <c r="AP214" s="689">
        <f t="shared" si="84"/>
        <v>37.875799999999998</v>
      </c>
      <c r="AQ214" s="689">
        <f t="shared" si="84"/>
        <v>37.875799999999998</v>
      </c>
      <c r="AR214" s="689">
        <f t="shared" si="84"/>
        <v>37.875799999999998</v>
      </c>
      <c r="AS214" s="689">
        <f t="shared" si="84"/>
        <v>37.875799999999998</v>
      </c>
      <c r="AT214" s="689">
        <f t="shared" si="84"/>
        <v>37.875799999999998</v>
      </c>
      <c r="AU214" s="689">
        <f t="shared" si="84"/>
        <v>37.875799999999998</v>
      </c>
      <c r="AV214" s="689">
        <f t="shared" si="84"/>
        <v>37.875799999999998</v>
      </c>
      <c r="AW214" s="689">
        <f t="shared" si="84"/>
        <v>37.875799999999998</v>
      </c>
      <c r="AX214" s="689">
        <f t="shared" si="84"/>
        <v>37.875799999999998</v>
      </c>
      <c r="AY214" s="689">
        <f t="shared" si="84"/>
        <v>37.875799999999998</v>
      </c>
      <c r="AZ214" s="689">
        <f t="shared" si="84"/>
        <v>37.875799999999998</v>
      </c>
      <c r="BA214" s="689">
        <f t="shared" si="84"/>
        <v>37.875799999999998</v>
      </c>
      <c r="BB214" s="689">
        <f t="shared" si="84"/>
        <v>37.875799999999998</v>
      </c>
      <c r="BC214" s="689">
        <f t="shared" si="84"/>
        <v>37.875799999999998</v>
      </c>
      <c r="BD214" s="689">
        <f t="shared" si="84"/>
        <v>37.875799999999998</v>
      </c>
      <c r="BE214" s="689">
        <f t="shared" si="84"/>
        <v>37.875799999999998</v>
      </c>
      <c r="BF214" s="689">
        <f t="shared" si="84"/>
        <v>37.875799999999998</v>
      </c>
      <c r="BG214" s="689">
        <f t="shared" si="84"/>
        <v>37.875799999999998</v>
      </c>
      <c r="BH214" s="689">
        <f t="shared" si="84"/>
        <v>37.875799999999998</v>
      </c>
      <c r="BI214" s="689">
        <f t="shared" si="84"/>
        <v>37.875799999999998</v>
      </c>
      <c r="BJ214" s="689">
        <f t="shared" si="84"/>
        <v>37.875799999999998</v>
      </c>
      <c r="BK214" s="689">
        <f t="shared" si="84"/>
        <v>37.875799999999998</v>
      </c>
      <c r="BL214" s="689">
        <f t="shared" si="84"/>
        <v>37.875799999999998</v>
      </c>
      <c r="BM214" s="689">
        <f t="shared" si="84"/>
        <v>37.875799999999998</v>
      </c>
      <c r="BN214" s="689">
        <f t="shared" si="84"/>
        <v>37.875799999999998</v>
      </c>
      <c r="BO214" s="689">
        <f t="shared" si="84"/>
        <v>37.875799999999998</v>
      </c>
      <c r="BP214" s="689">
        <f t="shared" si="84"/>
        <v>37.875799999999998</v>
      </c>
      <c r="BQ214" s="689">
        <f t="shared" si="84"/>
        <v>37.875799999999998</v>
      </c>
      <c r="BR214" s="689">
        <f t="shared" si="84"/>
        <v>37.875799999999998</v>
      </c>
      <c r="BS214" s="689">
        <f t="shared" si="84"/>
        <v>37.875799999999998</v>
      </c>
      <c r="BT214" s="689">
        <f t="shared" si="84"/>
        <v>37.875799999999998</v>
      </c>
      <c r="BU214" s="689">
        <f t="shared" si="84"/>
        <v>37.875799999999998</v>
      </c>
      <c r="BV214" s="689">
        <f t="shared" si="84"/>
        <v>37.875799999999998</v>
      </c>
      <c r="BW214" s="689">
        <f t="shared" si="84"/>
        <v>37.875799999999998</v>
      </c>
      <c r="BX214" s="689">
        <f t="shared" si="84"/>
        <v>37.875799999999998</v>
      </c>
      <c r="BY214" s="689">
        <f t="shared" si="84"/>
        <v>37.875799999999998</v>
      </c>
      <c r="BZ214" s="689">
        <f t="shared" si="84"/>
        <v>37.875799999999998</v>
      </c>
      <c r="CA214" s="689">
        <f t="shared" si="84"/>
        <v>37.875799999999998</v>
      </c>
      <c r="CB214" s="689">
        <f t="shared" si="84"/>
        <v>37.875799999999998</v>
      </c>
      <c r="CC214" s="689">
        <f t="shared" si="84"/>
        <v>37.875799999999998</v>
      </c>
      <c r="CD214" s="689">
        <f t="shared" si="84"/>
        <v>37.875799999999998</v>
      </c>
      <c r="CE214" s="689">
        <f t="shared" si="84"/>
        <v>37.875799999999998</v>
      </c>
      <c r="CF214" s="689">
        <f t="shared" si="84"/>
        <v>37.875799999999998</v>
      </c>
      <c r="CG214" s="689">
        <f t="shared" si="84"/>
        <v>37.875799999999998</v>
      </c>
      <c r="CH214" s="689">
        <f t="shared" si="84"/>
        <v>37.875799999999998</v>
      </c>
      <c r="CI214" s="689">
        <f t="shared" si="84"/>
        <v>37.875799999999998</v>
      </c>
      <c r="CJ214" s="689">
        <f t="shared" si="84"/>
        <v>37.875799999999998</v>
      </c>
      <c r="CK214" s="689">
        <f t="shared" si="84"/>
        <v>37.875799999999998</v>
      </c>
      <c r="CL214" s="689">
        <f t="shared" si="84"/>
        <v>37.875799999999998</v>
      </c>
      <c r="CM214" s="689">
        <f t="shared" si="84"/>
        <v>37.875799999999998</v>
      </c>
      <c r="CN214" s="689">
        <f t="shared" si="84"/>
        <v>37.875799999999998</v>
      </c>
      <c r="CO214" s="689">
        <f t="shared" si="84"/>
        <v>37.875799999999998</v>
      </c>
      <c r="CP214" s="689">
        <f t="shared" ref="CP214:CY214" si="85">CN214</f>
        <v>37.875799999999998</v>
      </c>
      <c r="CQ214" s="689">
        <f t="shared" si="85"/>
        <v>37.875799999999998</v>
      </c>
      <c r="CR214" s="689">
        <f t="shared" si="85"/>
        <v>37.875799999999998</v>
      </c>
      <c r="CS214" s="689">
        <f t="shared" si="85"/>
        <v>37.875799999999998</v>
      </c>
      <c r="CT214" s="689">
        <f t="shared" si="85"/>
        <v>37.875799999999998</v>
      </c>
      <c r="CU214" s="689">
        <f t="shared" si="85"/>
        <v>37.875799999999998</v>
      </c>
      <c r="CV214" s="689">
        <f t="shared" si="85"/>
        <v>37.875799999999998</v>
      </c>
      <c r="CW214" s="689">
        <f t="shared" si="85"/>
        <v>37.875799999999998</v>
      </c>
      <c r="CX214" s="689">
        <f t="shared" si="85"/>
        <v>37.875799999999998</v>
      </c>
      <c r="CY214" s="689">
        <f t="shared" si="85"/>
        <v>37.875799999999998</v>
      </c>
      <c r="CZ214" s="953">
        <v>0</v>
      </c>
      <c r="DA214" s="954">
        <v>0</v>
      </c>
      <c r="DB214" s="954">
        <v>0</v>
      </c>
      <c r="DC214" s="954">
        <v>0</v>
      </c>
      <c r="DD214" s="954">
        <v>0</v>
      </c>
      <c r="DE214" s="954">
        <v>0</v>
      </c>
      <c r="DF214" s="954">
        <v>0</v>
      </c>
      <c r="DG214" s="954">
        <v>0</v>
      </c>
      <c r="DH214" s="954">
        <v>0</v>
      </c>
      <c r="DI214" s="954">
        <v>0</v>
      </c>
      <c r="DJ214" s="954">
        <v>0</v>
      </c>
      <c r="DK214" s="954">
        <v>0</v>
      </c>
      <c r="DL214" s="954">
        <v>0</v>
      </c>
      <c r="DM214" s="954">
        <v>0</v>
      </c>
      <c r="DN214" s="954">
        <v>0</v>
      </c>
      <c r="DO214" s="954">
        <v>0</v>
      </c>
      <c r="DP214" s="954">
        <v>0</v>
      </c>
      <c r="DQ214" s="954">
        <v>0</v>
      </c>
      <c r="DR214" s="954">
        <v>0</v>
      </c>
      <c r="DS214" s="954">
        <v>0</v>
      </c>
      <c r="DT214" s="954">
        <v>0</v>
      </c>
      <c r="DU214" s="954">
        <v>0</v>
      </c>
      <c r="DV214" s="954">
        <v>0</v>
      </c>
      <c r="DW214" s="955">
        <v>0</v>
      </c>
      <c r="DX214" s="934"/>
    </row>
    <row r="215" spans="2:128" x14ac:dyDescent="0.2">
      <c r="B215" s="967"/>
      <c r="C215" s="966"/>
      <c r="D215" s="885"/>
      <c r="E215" s="920"/>
      <c r="F215" s="885"/>
      <c r="G215" s="885"/>
      <c r="H215" s="885"/>
      <c r="I215" s="885"/>
      <c r="J215" s="885"/>
      <c r="K215" s="885"/>
      <c r="L215" s="885"/>
      <c r="M215" s="885"/>
      <c r="N215" s="885"/>
      <c r="O215" s="885"/>
      <c r="P215" s="885"/>
      <c r="Q215" s="885"/>
      <c r="R215" s="964"/>
      <c r="S215" s="885"/>
      <c r="T215" s="885"/>
      <c r="U215" s="699" t="s">
        <v>500</v>
      </c>
      <c r="V215" s="697" t="s">
        <v>123</v>
      </c>
      <c r="W215" s="701" t="s">
        <v>493</v>
      </c>
      <c r="X215" s="700">
        <f>[2]carbon!J27</f>
        <v>41.977387296908326</v>
      </c>
      <c r="Y215" s="700">
        <f>[2]carbon!K27</f>
        <v>5.3346263023154314</v>
      </c>
      <c r="Z215" s="700">
        <f>[2]carbon!L27</f>
        <v>5.422079192517324</v>
      </c>
      <c r="AA215" s="700">
        <f>[2]carbon!M27</f>
        <v>5.5095320827192173</v>
      </c>
      <c r="AB215" s="700">
        <f>[2]carbon!N27</f>
        <v>5.596984972921109</v>
      </c>
      <c r="AC215" s="700">
        <f>[2]carbon!O27</f>
        <v>5.6844378631230033</v>
      </c>
      <c r="AD215" s="700">
        <f>[2]carbon!P27</f>
        <v>5.7718907533248949</v>
      </c>
      <c r="AE215" s="700">
        <f>[2]carbon!Q27</f>
        <v>5.8593436435267856</v>
      </c>
      <c r="AF215" s="700">
        <f>[2]carbon!R27</f>
        <v>5.946796533728679</v>
      </c>
      <c r="AG215" s="700">
        <f>[2]carbon!S27</f>
        <v>6.0342494239305715</v>
      </c>
      <c r="AH215" s="700">
        <f>[2]carbon!T27</f>
        <v>6.1217023141324614</v>
      </c>
      <c r="AI215" s="700">
        <f>[2]carbon!U27</f>
        <v>6.6901461004447631</v>
      </c>
      <c r="AJ215" s="700">
        <f>[2]carbon!V27</f>
        <v>7.258589886757064</v>
      </c>
      <c r="AK215" s="700">
        <f>[2]carbon!W27</f>
        <v>7.827033673069363</v>
      </c>
      <c r="AL215" s="700">
        <f>[2]carbon!X27</f>
        <v>8.395477459381663</v>
      </c>
      <c r="AM215" s="700">
        <f>[2]carbon!Y27</f>
        <v>8.9639212456939656</v>
      </c>
      <c r="AN215" s="700">
        <f>[2]carbon!Z27</f>
        <v>9.5323650320062647</v>
      </c>
      <c r="AO215" s="700">
        <f>[2]carbon!AA27</f>
        <v>10.100808818318564</v>
      </c>
      <c r="AP215" s="700">
        <f>[2]carbon!AB27</f>
        <v>10.669252604630863</v>
      </c>
      <c r="AQ215" s="700">
        <f>[2]carbon!AC27</f>
        <v>11.237696390943164</v>
      </c>
      <c r="AR215" s="700">
        <f>[2]carbon!AD27</f>
        <v>11.806140177255463</v>
      </c>
      <c r="AS215" s="700">
        <f>[2]carbon!AE27</f>
        <v>12.374583963567765</v>
      </c>
      <c r="AT215" s="700">
        <f>[2]carbon!AF27</f>
        <v>12.943027749880066</v>
      </c>
      <c r="AU215" s="700">
        <f>[2]carbon!AG27</f>
        <v>13.511471536192364</v>
      </c>
      <c r="AV215" s="700">
        <f>[2]carbon!AH27</f>
        <v>14.079915322504664</v>
      </c>
      <c r="AW215" s="700">
        <f>[2]carbon!AI27</f>
        <v>14.648359108816965</v>
      </c>
      <c r="AX215" s="700">
        <f>[2]carbon!AJ27</f>
        <v>15.216802895129268</v>
      </c>
      <c r="AY215" s="700">
        <f>[2]carbon!AK27</f>
        <v>15.785246681441567</v>
      </c>
      <c r="AZ215" s="700">
        <f>[2]carbon!AL27</f>
        <v>16.353690467753864</v>
      </c>
      <c r="BA215" s="700">
        <f>[2]carbon!AM27</f>
        <v>16.922134254066169</v>
      </c>
      <c r="BB215" s="700">
        <f>[2]carbon!AN27</f>
        <v>17.49057804037847</v>
      </c>
      <c r="BC215" s="700">
        <f>[2]carbon!AO27</f>
        <v>18.1091144283149</v>
      </c>
      <c r="BD215" s="700">
        <f>[2]carbon!AP27</f>
        <v>18.708322019682178</v>
      </c>
      <c r="BE215" s="700">
        <f>[2]carbon!AQ27</f>
        <v>19.310444366843928</v>
      </c>
      <c r="BF215" s="700">
        <f>[2]carbon!AR27</f>
        <v>19.912777003473984</v>
      </c>
      <c r="BG215" s="700">
        <f>[2]carbon!AS27</f>
        <v>20.495910210866764</v>
      </c>
      <c r="BH215" s="700">
        <f>[2]carbon!AT27</f>
        <v>21.082503919854151</v>
      </c>
      <c r="BI215" s="700">
        <f>[2]carbon!AU27</f>
        <v>21.64774563769318</v>
      </c>
      <c r="BJ215" s="700">
        <f>[2]carbon!AV27</f>
        <v>22.199543965593765</v>
      </c>
      <c r="BK215" s="700">
        <f>[2]carbon!AW27</f>
        <v>22.742083254585012</v>
      </c>
      <c r="BL215" s="700">
        <f>[2]carbon!AX27</f>
        <v>23.270980456872653</v>
      </c>
      <c r="BM215" s="700">
        <f>[2]carbon!AY27</f>
        <v>23.690760864590445</v>
      </c>
      <c r="BN215" s="700">
        <f>[2]carbon!AZ27</f>
        <v>24.108006261492861</v>
      </c>
      <c r="BO215" s="700">
        <f>[2]carbon!BA27</f>
        <v>24.482983888181185</v>
      </c>
      <c r="BP215" s="700">
        <f>[2]carbon!BB27</f>
        <v>24.837848757183774</v>
      </c>
      <c r="BQ215" s="700">
        <f>[2]carbon!BC27</f>
        <v>25.149952839951531</v>
      </c>
      <c r="BR215" s="700">
        <f>[2]carbon!BD27</f>
        <v>25.457758493344492</v>
      </c>
      <c r="BS215" s="700">
        <f>[2]carbon!BE27</f>
        <v>25.714747605798475</v>
      </c>
      <c r="BT215" s="700">
        <f>[2]carbon!BF27</f>
        <v>25.94976007393457</v>
      </c>
      <c r="BU215" s="700">
        <f>[2]carbon!BG27</f>
        <v>26.149104845805809</v>
      </c>
      <c r="BV215" s="700">
        <f>[2]carbon!BH27</f>
        <v>26.32102981093804</v>
      </c>
      <c r="BW215" s="700">
        <f>[2]carbon!BI27</f>
        <v>26.491799744793248</v>
      </c>
      <c r="BX215" s="700">
        <f>[2]carbon!BJ27</f>
        <v>26.633331248605803</v>
      </c>
      <c r="BY215" s="700">
        <f>[2]carbon!BK27</f>
        <v>26.753520014511928</v>
      </c>
      <c r="BZ215" s="700">
        <f>[2]carbon!BL27</f>
        <v>26.825582527360989</v>
      </c>
      <c r="CA215" s="700">
        <f>[2]carbon!BM27</f>
        <v>26.901258041598314</v>
      </c>
      <c r="CB215" s="700">
        <f>[2]carbon!BN27</f>
        <v>26.907730058923363</v>
      </c>
      <c r="CC215" s="700">
        <f>[2]carbon!BO27</f>
        <v>26.917409235278935</v>
      </c>
      <c r="CD215" s="700">
        <f>[2]carbon!BP27</f>
        <v>26.883885010941469</v>
      </c>
      <c r="CE215" s="700">
        <f>[2]carbon!BQ27</f>
        <v>26.834254220012895</v>
      </c>
      <c r="CF215" s="700">
        <f>[2]carbon!BR27</f>
        <v>26.736179627846447</v>
      </c>
      <c r="CG215" s="700">
        <f>[2]carbon!BS27</f>
        <v>26.722652562693074</v>
      </c>
      <c r="CH215" s="700">
        <f>[2]carbon!BT27</f>
        <v>26.662185299074878</v>
      </c>
      <c r="CI215" s="700">
        <f>[2]carbon!BU27</f>
        <v>26.5814621315103</v>
      </c>
      <c r="CJ215" s="700">
        <f>[2]carbon!BV27</f>
        <v>26.4839090350928</v>
      </c>
      <c r="CK215" s="700">
        <f>[2]carbon!BW27</f>
        <v>26.398094357217293</v>
      </c>
      <c r="CL215" s="700">
        <f>[2]carbon!BX27</f>
        <v>26.260993659909865</v>
      </c>
      <c r="CM215" s="700">
        <f>[2]carbon!BY27</f>
        <v>26.103084657540872</v>
      </c>
      <c r="CN215" s="700">
        <f>[2]carbon!BZ27</f>
        <v>25.94106184469636</v>
      </c>
      <c r="CO215" s="700">
        <f>[2]carbon!CA27</f>
        <v>25.754337315602953</v>
      </c>
      <c r="CP215" s="700">
        <f>[2]carbon!CB27</f>
        <v>25.565828417155377</v>
      </c>
      <c r="CQ215" s="700">
        <f>[2]carbon!CC27</f>
        <v>25.406522431029138</v>
      </c>
      <c r="CR215" s="700">
        <f>[2]carbon!CD27</f>
        <v>25.242854434236815</v>
      </c>
      <c r="CS215" s="700">
        <f>[2]carbon!CE27</f>
        <v>25.038289092463316</v>
      </c>
      <c r="CT215" s="700">
        <f>[2]carbon!CF27</f>
        <v>24.828713476113251</v>
      </c>
      <c r="CU215" s="700">
        <f>[2]carbon!CG27</f>
        <v>24.610414454085639</v>
      </c>
      <c r="CV215" s="700">
        <f>[2]carbon!CH27</f>
        <v>24.386378076168352</v>
      </c>
      <c r="CW215" s="700">
        <f>[2]carbon!CI27</f>
        <v>24.171802056957965</v>
      </c>
      <c r="CX215" s="700">
        <f>[2]carbon!CJ27</f>
        <v>23.918369164406478</v>
      </c>
      <c r="CY215" s="700">
        <f>[2]carbon!CK27</f>
        <v>23.688693282372295</v>
      </c>
      <c r="CZ215" s="953">
        <v>0</v>
      </c>
      <c r="DA215" s="954">
        <v>0</v>
      </c>
      <c r="DB215" s="954">
        <v>0</v>
      </c>
      <c r="DC215" s="954">
        <v>0</v>
      </c>
      <c r="DD215" s="954">
        <v>0</v>
      </c>
      <c r="DE215" s="954">
        <v>0</v>
      </c>
      <c r="DF215" s="954">
        <v>0</v>
      </c>
      <c r="DG215" s="954">
        <v>0</v>
      </c>
      <c r="DH215" s="954">
        <v>0</v>
      </c>
      <c r="DI215" s="954">
        <v>0</v>
      </c>
      <c r="DJ215" s="954">
        <v>0</v>
      </c>
      <c r="DK215" s="954">
        <v>0</v>
      </c>
      <c r="DL215" s="954">
        <v>0</v>
      </c>
      <c r="DM215" s="954">
        <v>0</v>
      </c>
      <c r="DN215" s="954">
        <v>0</v>
      </c>
      <c r="DO215" s="954">
        <v>0</v>
      </c>
      <c r="DP215" s="954">
        <v>0</v>
      </c>
      <c r="DQ215" s="954">
        <v>0</v>
      </c>
      <c r="DR215" s="954">
        <v>0</v>
      </c>
      <c r="DS215" s="954">
        <v>0</v>
      </c>
      <c r="DT215" s="954">
        <v>0</v>
      </c>
      <c r="DU215" s="954">
        <v>0</v>
      </c>
      <c r="DV215" s="954">
        <v>0</v>
      </c>
      <c r="DW215" s="955">
        <v>0</v>
      </c>
      <c r="DX215" s="934"/>
    </row>
    <row r="216" spans="2:128" x14ac:dyDescent="0.2">
      <c r="B216" s="967"/>
      <c r="C216" s="966"/>
      <c r="D216" s="885"/>
      <c r="E216" s="920"/>
      <c r="F216" s="885"/>
      <c r="G216" s="885"/>
      <c r="H216" s="885"/>
      <c r="I216" s="885"/>
      <c r="J216" s="885"/>
      <c r="K216" s="885"/>
      <c r="L216" s="885"/>
      <c r="M216" s="885"/>
      <c r="N216" s="885"/>
      <c r="O216" s="885"/>
      <c r="P216" s="885"/>
      <c r="Q216" s="885"/>
      <c r="R216" s="964"/>
      <c r="S216" s="885"/>
      <c r="T216" s="885"/>
      <c r="U216" s="699" t="s">
        <v>501</v>
      </c>
      <c r="V216" s="697" t="s">
        <v>123</v>
      </c>
      <c r="W216" s="701" t="s">
        <v>493</v>
      </c>
      <c r="X216" s="700">
        <f>[2]carbon!J28</f>
        <v>0</v>
      </c>
      <c r="Y216" s="700">
        <f>[2]carbon!K28</f>
        <v>3.5877050055951765</v>
      </c>
      <c r="Z216" s="700">
        <f>[2]carbon!L28</f>
        <v>3.6465198417524745</v>
      </c>
      <c r="AA216" s="700">
        <f>[2]carbon!M28</f>
        <v>3.7053346779097724</v>
      </c>
      <c r="AB216" s="700">
        <f>[2]carbon!N28</f>
        <v>3.76414951406707</v>
      </c>
      <c r="AC216" s="700">
        <f>[2]carbon!O28</f>
        <v>3.8229643502243689</v>
      </c>
      <c r="AD216" s="700">
        <f>[2]carbon!P28</f>
        <v>3.8817791863816664</v>
      </c>
      <c r="AE216" s="700">
        <f>[2]carbon!Q28</f>
        <v>3.940594022538964</v>
      </c>
      <c r="AF216" s="700">
        <f>[2]carbon!R28</f>
        <v>3.9994088586962619</v>
      </c>
      <c r="AG216" s="700">
        <f>[2]carbon!S28</f>
        <v>4.0582236948535604</v>
      </c>
      <c r="AH216" s="700">
        <f>[2]carbon!T28</f>
        <v>4.1170385310108566</v>
      </c>
      <c r="AI216" s="700">
        <f>[2]carbon!U28</f>
        <v>4.4993349660332944</v>
      </c>
      <c r="AJ216" s="700">
        <f>[2]carbon!V28</f>
        <v>4.8816314010557313</v>
      </c>
      <c r="AK216" s="700">
        <f>[2]carbon!W28</f>
        <v>5.2639278360781683</v>
      </c>
      <c r="AL216" s="700">
        <f>[2]carbon!X28</f>
        <v>5.6462242711006043</v>
      </c>
      <c r="AM216" s="700">
        <f>[2]carbon!Y28</f>
        <v>6.028520706123043</v>
      </c>
      <c r="AN216" s="700">
        <f>[2]carbon!Z28</f>
        <v>6.4108171411454791</v>
      </c>
      <c r="AO216" s="700">
        <f>[2]carbon!AA28</f>
        <v>6.793113576167916</v>
      </c>
      <c r="AP216" s="700">
        <f>[2]carbon!AB28</f>
        <v>7.1754100111903529</v>
      </c>
      <c r="AQ216" s="700">
        <f>[2]carbon!AC28</f>
        <v>7.557706446212789</v>
      </c>
      <c r="AR216" s="700">
        <f>[2]carbon!AD28</f>
        <v>7.9400028812352259</v>
      </c>
      <c r="AS216" s="700">
        <f>[2]carbon!AE28</f>
        <v>8.3222993162576646</v>
      </c>
      <c r="AT216" s="700">
        <f>[2]carbon!AF28</f>
        <v>8.7045957512800989</v>
      </c>
      <c r="AU216" s="700">
        <f>[2]carbon!AG28</f>
        <v>9.0868921863025367</v>
      </c>
      <c r="AV216" s="700">
        <f>[2]carbon!AH28</f>
        <v>9.4691886213249727</v>
      </c>
      <c r="AW216" s="700">
        <f>[2]carbon!AI28</f>
        <v>9.8514850563474106</v>
      </c>
      <c r="AX216" s="700">
        <f>[2]carbon!AJ28</f>
        <v>10.233781491369848</v>
      </c>
      <c r="AY216" s="700">
        <f>[2]carbon!AK28</f>
        <v>10.616077926392284</v>
      </c>
      <c r="AZ216" s="700">
        <f>[2]carbon!AL28</f>
        <v>10.99837436141472</v>
      </c>
      <c r="BA216" s="700">
        <f>[2]carbon!AM28</f>
        <v>11.380670796437158</v>
      </c>
      <c r="BB216" s="700">
        <f>[2]carbon!AN28</f>
        <v>11.762967231459596</v>
      </c>
      <c r="BC216" s="700">
        <f>[2]carbon!AO28</f>
        <v>12.178952526283172</v>
      </c>
      <c r="BD216" s="700">
        <f>[2]carbon!AP28</f>
        <v>12.581938593743217</v>
      </c>
      <c r="BE216" s="700">
        <f>[2]carbon!AQ28</f>
        <v>12.986884926714151</v>
      </c>
      <c r="BF216" s="700">
        <f>[2]carbon!AR28</f>
        <v>13.39197268600725</v>
      </c>
      <c r="BG216" s="700">
        <f>[2]carbon!AS28</f>
        <v>13.784148221561409</v>
      </c>
      <c r="BH216" s="700">
        <f>[2]carbon!AT28</f>
        <v>14.178651053947483</v>
      </c>
      <c r="BI216" s="700">
        <f>[2]carbon!AU28</f>
        <v>14.558793996590364</v>
      </c>
      <c r="BJ216" s="700">
        <f>[2]carbon!AV28</f>
        <v>14.929895834075909</v>
      </c>
      <c r="BK216" s="700">
        <f>[2]carbon!AW28</f>
        <v>15.294770674887364</v>
      </c>
      <c r="BL216" s="700">
        <f>[2]carbon!AX28</f>
        <v>15.65047078067904</v>
      </c>
      <c r="BM216" s="700">
        <f>[2]carbon!AY28</f>
        <v>15.932786389059373</v>
      </c>
      <c r="BN216" s="700">
        <f>[2]carbon!AZ28</f>
        <v>16.213397122444505</v>
      </c>
      <c r="BO216" s="700">
        <f>[2]carbon!BA28</f>
        <v>16.465581442772994</v>
      </c>
      <c r="BP216" s="700">
        <f>[2]carbon!BB28</f>
        <v>16.70423929707815</v>
      </c>
      <c r="BQ216" s="700">
        <f>[2]carbon!BC28</f>
        <v>16.914139169450952</v>
      </c>
      <c r="BR216" s="700">
        <f>[2]carbon!BD28</f>
        <v>17.121148212042947</v>
      </c>
      <c r="BS216" s="700">
        <f>[2]carbon!BE28</f>
        <v>17.293981522735098</v>
      </c>
      <c r="BT216" s="700">
        <f>[2]carbon!BF28</f>
        <v>17.452034844660048</v>
      </c>
      <c r="BU216" s="700">
        <f>[2]carbon!BG28</f>
        <v>17.586100512122314</v>
      </c>
      <c r="BV216" s="700">
        <f>[2]carbon!BH28</f>
        <v>17.701725491837191</v>
      </c>
      <c r="BW216" s="700">
        <f>[2]carbon!BI28</f>
        <v>17.816573676466646</v>
      </c>
      <c r="BX216" s="700">
        <f>[2]carbon!BJ28</f>
        <v>17.911758091625654</v>
      </c>
      <c r="BY216" s="700">
        <f>[2]carbon!BK28</f>
        <v>17.992588840139476</v>
      </c>
      <c r="BZ216" s="700">
        <f>[2]carbon!BL28</f>
        <v>18.041053160489739</v>
      </c>
      <c r="CA216" s="700">
        <f>[2]carbon!BM28</f>
        <v>18.091947338609096</v>
      </c>
      <c r="CB216" s="700">
        <f>[2]carbon!BN28</f>
        <v>18.096299975070867</v>
      </c>
      <c r="CC216" s="700">
        <f>[2]carbon!BO28</f>
        <v>18.102809527473035</v>
      </c>
      <c r="CD216" s="700">
        <f>[2]carbon!BP28</f>
        <v>18.080263425712918</v>
      </c>
      <c r="CE216" s="700">
        <f>[2]carbon!BQ28</f>
        <v>18.046885148218799</v>
      </c>
      <c r="CF216" s="700">
        <f>[2]carbon!BR28</f>
        <v>17.980926881360528</v>
      </c>
      <c r="CG216" s="700">
        <f>[2]carbon!BS28</f>
        <v>17.971829501973207</v>
      </c>
      <c r="CH216" s="700">
        <f>[2]carbon!BT28</f>
        <v>17.931163353668968</v>
      </c>
      <c r="CI216" s="700">
        <f>[2]carbon!BU28</f>
        <v>17.876874468951165</v>
      </c>
      <c r="CJ216" s="700">
        <f>[2]carbon!BV28</f>
        <v>17.811266924487096</v>
      </c>
      <c r="CK216" s="700">
        <f>[2]carbon!BW28</f>
        <v>17.753553837961451</v>
      </c>
      <c r="CL216" s="700">
        <f>[2]carbon!BX28</f>
        <v>17.661349280392546</v>
      </c>
      <c r="CM216" s="700">
        <f>[2]carbon!BY28</f>
        <v>17.555150479179073</v>
      </c>
      <c r="CN216" s="700">
        <f>[2]carbon!BZ28</f>
        <v>17.446185010236931</v>
      </c>
      <c r="CO216" s="700">
        <f>[2]carbon!CA28</f>
        <v>17.32060685541753</v>
      </c>
      <c r="CP216" s="700">
        <f>[2]carbon!CB28</f>
        <v>17.193828655740063</v>
      </c>
      <c r="CQ216" s="700">
        <f>[2]carbon!CC28</f>
        <v>17.086690338741498</v>
      </c>
      <c r="CR216" s="700">
        <f>[2]carbon!CD28</f>
        <v>16.976618431531673</v>
      </c>
      <c r="CS216" s="700">
        <f>[2]carbon!CE28</f>
        <v>16.839041765602229</v>
      </c>
      <c r="CT216" s="700">
        <f>[2]carbon!CF28</f>
        <v>16.698095531467054</v>
      </c>
      <c r="CU216" s="700">
        <f>[2]carbon!CG28</f>
        <v>16.551282530956581</v>
      </c>
      <c r="CV216" s="700">
        <f>[2]carbon!CH28</f>
        <v>16.400610977048416</v>
      </c>
      <c r="CW216" s="700">
        <f>[2]carbon!CI28</f>
        <v>16.256301813749072</v>
      </c>
      <c r="CX216" s="700">
        <f>[2]carbon!CJ28</f>
        <v>16.085860173479951</v>
      </c>
      <c r="CY216" s="700">
        <f>[2]carbon!CK28</f>
        <v>15.931395874587849</v>
      </c>
      <c r="CZ216" s="953">
        <v>0</v>
      </c>
      <c r="DA216" s="954">
        <v>0</v>
      </c>
      <c r="DB216" s="954">
        <v>0</v>
      </c>
      <c r="DC216" s="954">
        <v>0</v>
      </c>
      <c r="DD216" s="954">
        <v>0</v>
      </c>
      <c r="DE216" s="954">
        <v>0</v>
      </c>
      <c r="DF216" s="954">
        <v>0</v>
      </c>
      <c r="DG216" s="954">
        <v>0</v>
      </c>
      <c r="DH216" s="954">
        <v>0</v>
      </c>
      <c r="DI216" s="954">
        <v>0</v>
      </c>
      <c r="DJ216" s="954">
        <v>0</v>
      </c>
      <c r="DK216" s="954">
        <v>0</v>
      </c>
      <c r="DL216" s="954">
        <v>0</v>
      </c>
      <c r="DM216" s="954">
        <v>0</v>
      </c>
      <c r="DN216" s="954">
        <v>0</v>
      </c>
      <c r="DO216" s="954">
        <v>0</v>
      </c>
      <c r="DP216" s="954">
        <v>0</v>
      </c>
      <c r="DQ216" s="954">
        <v>0</v>
      </c>
      <c r="DR216" s="954">
        <v>0</v>
      </c>
      <c r="DS216" s="954">
        <v>0</v>
      </c>
      <c r="DT216" s="954">
        <v>0</v>
      </c>
      <c r="DU216" s="954">
        <v>0</v>
      </c>
      <c r="DV216" s="954">
        <v>0</v>
      </c>
      <c r="DW216" s="955">
        <v>0</v>
      </c>
      <c r="DX216" s="934"/>
    </row>
    <row r="217" spans="2:128" x14ac:dyDescent="0.2">
      <c r="B217" s="967"/>
      <c r="C217" s="966"/>
      <c r="D217" s="885"/>
      <c r="E217" s="920"/>
      <c r="F217" s="885"/>
      <c r="G217" s="885"/>
      <c r="H217" s="885"/>
      <c r="I217" s="885"/>
      <c r="J217" s="885"/>
      <c r="K217" s="885"/>
      <c r="L217" s="885"/>
      <c r="M217" s="885"/>
      <c r="N217" s="885"/>
      <c r="O217" s="885"/>
      <c r="P217" s="885"/>
      <c r="Q217" s="885"/>
      <c r="R217" s="964"/>
      <c r="S217" s="885"/>
      <c r="T217" s="885"/>
      <c r="U217" s="704" t="s">
        <v>502</v>
      </c>
      <c r="V217" s="697" t="s">
        <v>123</v>
      </c>
      <c r="W217" s="701" t="s">
        <v>493</v>
      </c>
      <c r="X217" s="705">
        <v>-232.32376378074721</v>
      </c>
      <c r="Y217" s="705">
        <v>-464.64752756149443</v>
      </c>
      <c r="Z217" s="705">
        <v>-696.97129134224156</v>
      </c>
      <c r="AA217" s="705">
        <v>-929.29505512298886</v>
      </c>
      <c r="AB217" s="705">
        <v>-1161.6188189037362</v>
      </c>
      <c r="AC217" s="705">
        <v>-1161.6188189037362</v>
      </c>
      <c r="AD217" s="705">
        <v>-1161.6188189037362</v>
      </c>
      <c r="AE217" s="705">
        <v>-1161.6188189037362</v>
      </c>
      <c r="AF217" s="705">
        <v>-1161.6188189037362</v>
      </c>
      <c r="AG217" s="705">
        <v>-1161.6188189037362</v>
      </c>
      <c r="AH217" s="705">
        <v>-1161.6188189037362</v>
      </c>
      <c r="AI217" s="705">
        <v>-1161.6188189037362</v>
      </c>
      <c r="AJ217" s="705">
        <v>-1161.6188189037362</v>
      </c>
      <c r="AK217" s="705">
        <v>-1161.6188189037362</v>
      </c>
      <c r="AL217" s="705">
        <v>-1161.6188189037362</v>
      </c>
      <c r="AM217" s="705">
        <v>-929.29505512298886</v>
      </c>
      <c r="AN217" s="705">
        <v>-696.97129134224167</v>
      </c>
      <c r="AO217" s="705">
        <v>-464.64752756149448</v>
      </c>
      <c r="AP217" s="705">
        <v>-232.32376378074719</v>
      </c>
      <c r="AQ217" s="705">
        <v>0</v>
      </c>
      <c r="AR217" s="705">
        <v>0</v>
      </c>
      <c r="AS217" s="705">
        <v>0</v>
      </c>
      <c r="AT217" s="705">
        <v>0</v>
      </c>
      <c r="AU217" s="705">
        <v>0</v>
      </c>
      <c r="AV217" s="705">
        <v>0</v>
      </c>
      <c r="AW217" s="705">
        <v>0</v>
      </c>
      <c r="AX217" s="705">
        <v>0</v>
      </c>
      <c r="AY217" s="705">
        <v>0</v>
      </c>
      <c r="AZ217" s="705">
        <v>0</v>
      </c>
      <c r="BA217" s="705">
        <v>0</v>
      </c>
      <c r="BB217" s="705">
        <v>0</v>
      </c>
      <c r="BC217" s="705">
        <v>0</v>
      </c>
      <c r="BD217" s="705">
        <v>0</v>
      </c>
      <c r="BE217" s="705">
        <v>0</v>
      </c>
      <c r="BF217" s="705">
        <v>0</v>
      </c>
      <c r="BG217" s="705">
        <v>0</v>
      </c>
      <c r="BH217" s="705">
        <v>0</v>
      </c>
      <c r="BI217" s="705">
        <v>0</v>
      </c>
      <c r="BJ217" s="705">
        <v>0</v>
      </c>
      <c r="BK217" s="705">
        <v>0</v>
      </c>
      <c r="BL217" s="705">
        <v>0</v>
      </c>
      <c r="BM217" s="705">
        <v>0</v>
      </c>
      <c r="BN217" s="705">
        <v>0</v>
      </c>
      <c r="BO217" s="705">
        <v>0</v>
      </c>
      <c r="BP217" s="705">
        <v>0</v>
      </c>
      <c r="BQ217" s="705">
        <v>0</v>
      </c>
      <c r="BR217" s="705">
        <v>0</v>
      </c>
      <c r="BS217" s="705">
        <v>0</v>
      </c>
      <c r="BT217" s="705">
        <v>0</v>
      </c>
      <c r="BU217" s="705">
        <v>0</v>
      </c>
      <c r="BV217" s="705">
        <v>0</v>
      </c>
      <c r="BW217" s="705">
        <v>0</v>
      </c>
      <c r="BX217" s="705">
        <v>0</v>
      </c>
      <c r="BY217" s="705">
        <v>0</v>
      </c>
      <c r="BZ217" s="705">
        <v>0</v>
      </c>
      <c r="CA217" s="705">
        <v>0</v>
      </c>
      <c r="CB217" s="705">
        <v>0</v>
      </c>
      <c r="CC217" s="705">
        <v>0</v>
      </c>
      <c r="CD217" s="705">
        <v>0</v>
      </c>
      <c r="CE217" s="705">
        <v>0</v>
      </c>
      <c r="CF217" s="705">
        <v>0</v>
      </c>
      <c r="CG217" s="705">
        <v>0</v>
      </c>
      <c r="CH217" s="705">
        <v>0</v>
      </c>
      <c r="CI217" s="705">
        <v>0</v>
      </c>
      <c r="CJ217" s="705">
        <v>0</v>
      </c>
      <c r="CK217" s="705">
        <v>0</v>
      </c>
      <c r="CL217" s="705">
        <v>0</v>
      </c>
      <c r="CM217" s="705">
        <v>0</v>
      </c>
      <c r="CN217" s="705">
        <v>0</v>
      </c>
      <c r="CO217" s="705">
        <v>0</v>
      </c>
      <c r="CP217" s="705">
        <v>0</v>
      </c>
      <c r="CQ217" s="705">
        <v>0</v>
      </c>
      <c r="CR217" s="705">
        <v>0</v>
      </c>
      <c r="CS217" s="705">
        <v>0</v>
      </c>
      <c r="CT217" s="705">
        <v>0</v>
      </c>
      <c r="CU217" s="705">
        <v>0</v>
      </c>
      <c r="CV217" s="705">
        <v>0</v>
      </c>
      <c r="CW217" s="705">
        <v>0</v>
      </c>
      <c r="CX217" s="705">
        <v>0</v>
      </c>
      <c r="CY217" s="705">
        <v>0</v>
      </c>
      <c r="CZ217" s="953">
        <v>0</v>
      </c>
      <c r="DA217" s="954">
        <v>0</v>
      </c>
      <c r="DB217" s="954">
        <v>0</v>
      </c>
      <c r="DC217" s="954">
        <v>0</v>
      </c>
      <c r="DD217" s="954">
        <v>0</v>
      </c>
      <c r="DE217" s="954">
        <v>0</v>
      </c>
      <c r="DF217" s="954">
        <v>0</v>
      </c>
      <c r="DG217" s="954">
        <v>0</v>
      </c>
      <c r="DH217" s="954">
        <v>0</v>
      </c>
      <c r="DI217" s="954">
        <v>0</v>
      </c>
      <c r="DJ217" s="954">
        <v>0</v>
      </c>
      <c r="DK217" s="954">
        <v>0</v>
      </c>
      <c r="DL217" s="954">
        <v>0</v>
      </c>
      <c r="DM217" s="954">
        <v>0</v>
      </c>
      <c r="DN217" s="954">
        <v>0</v>
      </c>
      <c r="DO217" s="954">
        <v>0</v>
      </c>
      <c r="DP217" s="954">
        <v>0</v>
      </c>
      <c r="DQ217" s="954">
        <v>0</v>
      </c>
      <c r="DR217" s="954">
        <v>0</v>
      </c>
      <c r="DS217" s="954">
        <v>0</v>
      </c>
      <c r="DT217" s="954">
        <v>0</v>
      </c>
      <c r="DU217" s="954">
        <v>0</v>
      </c>
      <c r="DV217" s="954">
        <v>0</v>
      </c>
      <c r="DW217" s="955">
        <v>0</v>
      </c>
      <c r="DX217" s="934"/>
    </row>
    <row r="218" spans="2:128" ht="13.5" thickBot="1" x14ac:dyDescent="0.25">
      <c r="B218" s="968"/>
      <c r="C218" s="760"/>
      <c r="D218" s="761"/>
      <c r="E218" s="778"/>
      <c r="F218" s="761"/>
      <c r="G218" s="761"/>
      <c r="H218" s="761"/>
      <c r="I218" s="761"/>
      <c r="J218" s="761"/>
      <c r="K218" s="761"/>
      <c r="L218" s="761"/>
      <c r="M218" s="761"/>
      <c r="N218" s="761"/>
      <c r="O218" s="761"/>
      <c r="P218" s="761"/>
      <c r="Q218" s="761"/>
      <c r="R218" s="762"/>
      <c r="S218" s="761"/>
      <c r="T218" s="761"/>
      <c r="U218" s="779" t="s">
        <v>126</v>
      </c>
      <c r="V218" s="780" t="s">
        <v>503</v>
      </c>
      <c r="W218" s="969" t="s">
        <v>493</v>
      </c>
      <c r="X218" s="970">
        <f>SUM(X207:X217)</f>
        <v>1958.8888135161612</v>
      </c>
      <c r="Y218" s="970">
        <f t="shared" ref="Y218:CJ218" si="86">SUM(Y207:Y217)</f>
        <v>1150.7587737464162</v>
      </c>
      <c r="Z218" s="970">
        <f t="shared" si="86"/>
        <v>922.02005769202833</v>
      </c>
      <c r="AA218" s="970">
        <f t="shared" si="86"/>
        <v>693.28134163764014</v>
      </c>
      <c r="AB218" s="970">
        <f t="shared" si="86"/>
        <v>464.54262558325195</v>
      </c>
      <c r="AC218" s="970">
        <f t="shared" si="86"/>
        <v>474.95828330961126</v>
      </c>
      <c r="AD218" s="970">
        <f t="shared" si="86"/>
        <v>492.20455103597033</v>
      </c>
      <c r="AE218" s="970">
        <f t="shared" si="86"/>
        <v>509.45081876232939</v>
      </c>
      <c r="AF218" s="970">
        <f t="shared" si="86"/>
        <v>526.69708648868891</v>
      </c>
      <c r="AG218" s="970">
        <f t="shared" si="86"/>
        <v>543.94335421504798</v>
      </c>
      <c r="AH218" s="970">
        <f t="shared" si="86"/>
        <v>1552.1896219414075</v>
      </c>
      <c r="AI218" s="970">
        <f t="shared" si="86"/>
        <v>561.2403621627418</v>
      </c>
      <c r="AJ218" s="970">
        <f t="shared" si="86"/>
        <v>570.29110238407657</v>
      </c>
      <c r="AK218" s="970">
        <f t="shared" si="86"/>
        <v>579.34184260541133</v>
      </c>
      <c r="AL218" s="970">
        <f t="shared" si="86"/>
        <v>588.39258282674632</v>
      </c>
      <c r="AM218" s="970">
        <f t="shared" si="86"/>
        <v>829.76708682882816</v>
      </c>
      <c r="AN218" s="970">
        <f t="shared" si="86"/>
        <v>1071.14159083091</v>
      </c>
      <c r="AO218" s="970">
        <f t="shared" si="86"/>
        <v>1312.5160948329922</v>
      </c>
      <c r="AP218" s="970">
        <f t="shared" si="86"/>
        <v>1553.8905988350741</v>
      </c>
      <c r="AQ218" s="970">
        <f t="shared" si="86"/>
        <v>1795.2651028371561</v>
      </c>
      <c r="AR218" s="970">
        <f t="shared" si="86"/>
        <v>2804.3158430584908</v>
      </c>
      <c r="AS218" s="970">
        <f t="shared" si="86"/>
        <v>1813.3665832798256</v>
      </c>
      <c r="AT218" s="970">
        <f t="shared" si="86"/>
        <v>1822.4173235011604</v>
      </c>
      <c r="AU218" s="970">
        <f t="shared" si="86"/>
        <v>1831.4680637224951</v>
      </c>
      <c r="AV218" s="970">
        <f t="shared" si="86"/>
        <v>1840.5188039438297</v>
      </c>
      <c r="AW218" s="970">
        <f t="shared" si="86"/>
        <v>1849.5695441651646</v>
      </c>
      <c r="AX218" s="970">
        <f t="shared" si="86"/>
        <v>1858.6202843864996</v>
      </c>
      <c r="AY218" s="970">
        <f t="shared" si="86"/>
        <v>1867.6710246078342</v>
      </c>
      <c r="AZ218" s="970">
        <f t="shared" si="86"/>
        <v>1876.7217648291689</v>
      </c>
      <c r="BA218" s="970">
        <f t="shared" si="86"/>
        <v>1885.7725050505037</v>
      </c>
      <c r="BB218" s="970">
        <f t="shared" si="86"/>
        <v>2894.8232452718385</v>
      </c>
      <c r="BC218" s="970">
        <f t="shared" si="86"/>
        <v>1903.9577669545984</v>
      </c>
      <c r="BD218" s="970">
        <f t="shared" si="86"/>
        <v>1913.0599606134256</v>
      </c>
      <c r="BE218" s="970">
        <f t="shared" si="86"/>
        <v>1922.1670292935585</v>
      </c>
      <c r="BF218" s="970">
        <f t="shared" si="86"/>
        <v>1931.2744496894818</v>
      </c>
      <c r="BG218" s="970">
        <f t="shared" si="86"/>
        <v>1940.3497584324286</v>
      </c>
      <c r="BH218" s="970">
        <f t="shared" si="86"/>
        <v>1949.4308549738021</v>
      </c>
      <c r="BI218" s="970">
        <f t="shared" si="86"/>
        <v>1958.476239634284</v>
      </c>
      <c r="BJ218" s="970">
        <f t="shared" si="86"/>
        <v>1967.4991397996705</v>
      </c>
      <c r="BK218" s="970">
        <f t="shared" si="86"/>
        <v>1976.5065539294728</v>
      </c>
      <c r="BL218" s="970">
        <f t="shared" si="86"/>
        <v>2985.491151237552</v>
      </c>
      <c r="BM218" s="970">
        <f t="shared" si="86"/>
        <v>1994.2932472536504</v>
      </c>
      <c r="BN218" s="970">
        <f t="shared" si="86"/>
        <v>2003.0911033839382</v>
      </c>
      <c r="BO218" s="970">
        <f t="shared" si="86"/>
        <v>2011.818265330955</v>
      </c>
      <c r="BP218" s="970">
        <f t="shared" si="86"/>
        <v>2020.5117880542625</v>
      </c>
      <c r="BQ218" s="970">
        <f t="shared" si="86"/>
        <v>2029.1337920094031</v>
      </c>
      <c r="BR218" s="970">
        <f t="shared" si="86"/>
        <v>2037.7486067053883</v>
      </c>
      <c r="BS218" s="970">
        <f t="shared" si="86"/>
        <v>2046.2784291285343</v>
      </c>
      <c r="BT218" s="970">
        <f t="shared" si="86"/>
        <v>2054.7714949185952</v>
      </c>
      <c r="BU218" s="970">
        <f t="shared" si="86"/>
        <v>2063.2049053579285</v>
      </c>
      <c r="BV218" s="970">
        <f t="shared" si="86"/>
        <v>3071.5924553027762</v>
      </c>
      <c r="BW218" s="970">
        <f t="shared" si="86"/>
        <v>2079.9780734212609</v>
      </c>
      <c r="BX218" s="970">
        <f t="shared" si="86"/>
        <v>2088.3147893402324</v>
      </c>
      <c r="BY218" s="970">
        <f t="shared" si="86"/>
        <v>2096.6158088546526</v>
      </c>
      <c r="BZ218" s="970">
        <f t="shared" si="86"/>
        <v>2104.8363356878517</v>
      </c>
      <c r="CA218" s="970">
        <f t="shared" si="86"/>
        <v>2113.0629053802086</v>
      </c>
      <c r="CB218" s="970">
        <f t="shared" si="86"/>
        <v>2121.1737300339951</v>
      </c>
      <c r="CC218" s="970">
        <f t="shared" si="86"/>
        <v>2129.2899187627531</v>
      </c>
      <c r="CD218" s="970">
        <f t="shared" si="86"/>
        <v>2137.3338484366554</v>
      </c>
      <c r="CE218" s="970">
        <f t="shared" si="86"/>
        <v>2145.3508393682328</v>
      </c>
      <c r="CF218" s="970">
        <f t="shared" si="86"/>
        <v>3153.286806509208</v>
      </c>
      <c r="CG218" s="970">
        <f t="shared" si="86"/>
        <v>2161.3641820646676</v>
      </c>
      <c r="CH218" s="970">
        <f t="shared" si="86"/>
        <v>2169.363048652745</v>
      </c>
      <c r="CI218" s="970">
        <f t="shared" si="86"/>
        <v>2177.3280366004624</v>
      </c>
      <c r="CJ218" s="970">
        <f t="shared" si="86"/>
        <v>2185.2648759595809</v>
      </c>
      <c r="CK218" s="970">
        <f t="shared" ref="CK218:DW218" si="87">SUM(CK207:CK217)</f>
        <v>2193.2213481951799</v>
      </c>
      <c r="CL218" s="970">
        <f t="shared" si="87"/>
        <v>2201.0920429403036</v>
      </c>
      <c r="CM218" s="970">
        <f t="shared" si="87"/>
        <v>2208.9279351367213</v>
      </c>
      <c r="CN218" s="970">
        <f t="shared" si="87"/>
        <v>2216.7569468549345</v>
      </c>
      <c r="CO218" s="970">
        <f t="shared" si="87"/>
        <v>2224.5446441710224</v>
      </c>
      <c r="CP218" s="970">
        <f t="shared" si="87"/>
        <v>3232.329357072897</v>
      </c>
      <c r="CQ218" s="970">
        <f t="shared" si="87"/>
        <v>2240.162912769772</v>
      </c>
      <c r="CR218" s="970">
        <f t="shared" si="87"/>
        <v>2247.9891728657699</v>
      </c>
      <c r="CS218" s="970">
        <f t="shared" si="87"/>
        <v>2255.7470308580669</v>
      </c>
      <c r="CT218" s="970">
        <f t="shared" si="87"/>
        <v>2263.4965090075816</v>
      </c>
      <c r="CU218" s="970">
        <f t="shared" si="87"/>
        <v>2271.2313969850434</v>
      </c>
      <c r="CV218" s="970">
        <f t="shared" si="87"/>
        <v>2278.9566890532183</v>
      </c>
      <c r="CW218" s="970">
        <f t="shared" si="87"/>
        <v>2286.6978038707084</v>
      </c>
      <c r="CX218" s="970">
        <f t="shared" si="87"/>
        <v>2294.3739293378881</v>
      </c>
      <c r="CY218" s="971">
        <f t="shared" si="87"/>
        <v>2302.0897891569616</v>
      </c>
      <c r="CZ218" s="972">
        <f t="shared" si="87"/>
        <v>0</v>
      </c>
      <c r="DA218" s="973">
        <f t="shared" si="87"/>
        <v>0</v>
      </c>
      <c r="DB218" s="973">
        <f t="shared" si="87"/>
        <v>0</v>
      </c>
      <c r="DC218" s="973">
        <f t="shared" si="87"/>
        <v>0</v>
      </c>
      <c r="DD218" s="973">
        <f t="shared" si="87"/>
        <v>0</v>
      </c>
      <c r="DE218" s="973">
        <f t="shared" si="87"/>
        <v>0</v>
      </c>
      <c r="DF218" s="973">
        <f t="shared" si="87"/>
        <v>0</v>
      </c>
      <c r="DG218" s="973">
        <f t="shared" si="87"/>
        <v>0</v>
      </c>
      <c r="DH218" s="973">
        <f t="shared" si="87"/>
        <v>0</v>
      </c>
      <c r="DI218" s="973">
        <f t="shared" si="87"/>
        <v>0</v>
      </c>
      <c r="DJ218" s="973">
        <f t="shared" si="87"/>
        <v>0</v>
      </c>
      <c r="DK218" s="973">
        <f t="shared" si="87"/>
        <v>0</v>
      </c>
      <c r="DL218" s="973">
        <f t="shared" si="87"/>
        <v>0</v>
      </c>
      <c r="DM218" s="973">
        <f t="shared" si="87"/>
        <v>0</v>
      </c>
      <c r="DN218" s="973">
        <f t="shared" si="87"/>
        <v>0</v>
      </c>
      <c r="DO218" s="973">
        <f t="shared" si="87"/>
        <v>0</v>
      </c>
      <c r="DP218" s="973">
        <f t="shared" si="87"/>
        <v>0</v>
      </c>
      <c r="DQ218" s="973">
        <f t="shared" si="87"/>
        <v>0</v>
      </c>
      <c r="DR218" s="973">
        <f t="shared" si="87"/>
        <v>0</v>
      </c>
      <c r="DS218" s="973">
        <f t="shared" si="87"/>
        <v>0</v>
      </c>
      <c r="DT218" s="973">
        <f t="shared" si="87"/>
        <v>0</v>
      </c>
      <c r="DU218" s="973">
        <f t="shared" si="87"/>
        <v>0</v>
      </c>
      <c r="DV218" s="973">
        <f t="shared" si="87"/>
        <v>0</v>
      </c>
      <c r="DW218" s="974">
        <f t="shared" si="87"/>
        <v>0</v>
      </c>
      <c r="DX218" s="934"/>
    </row>
    <row r="219" spans="2:128" ht="43.15" customHeight="1" x14ac:dyDescent="0.2">
      <c r="B219" s="942" t="s">
        <v>770</v>
      </c>
      <c r="C219" s="693" t="s">
        <v>790</v>
      </c>
      <c r="D219" s="944" t="s">
        <v>791</v>
      </c>
      <c r="E219" s="978" t="s">
        <v>521</v>
      </c>
      <c r="F219" s="945" t="s">
        <v>696</v>
      </c>
      <c r="G219" s="946" t="s">
        <v>51</v>
      </c>
      <c r="H219" s="947" t="s">
        <v>490</v>
      </c>
      <c r="I219" s="948">
        <f>MAX(X219:AV219)</f>
        <v>2</v>
      </c>
      <c r="J219" s="949">
        <f>SUMPRODUCT($X$2:$CY$2,$X219:$CY219)*365</f>
        <v>19062.591375265816</v>
      </c>
      <c r="K219" s="949">
        <f>SUMPRODUCT($X$2:$CY$2,$X220:$CY220)+SUMPRODUCT($X$2:$CY$2,$X221:$CY221)+SUMPRODUCT($X$2:$CY$2,$X222:$CY222)</f>
        <v>11799.24581127358</v>
      </c>
      <c r="L219" s="949">
        <f>SUMPRODUCT($X$2:$CY$2,$X223:$CY223) +SUMPRODUCT($X$2:$CY$2,$X224:$CY224)</f>
        <v>10445.255548090861</v>
      </c>
      <c r="M219" s="949">
        <f>SUMPRODUCT($X$2:$CY$2,$X225:$CY225)</f>
        <v>-1784.7842051505027</v>
      </c>
      <c r="N219" s="949">
        <f>SUMPRODUCT($X$2:$CY$2,$X228:$CY228) +SUMPRODUCT($X$2:$CY$2,$X229:$CY229)</f>
        <v>75.75306156177011</v>
      </c>
      <c r="O219" s="949">
        <f>SUMPRODUCT($X$2:$CY$2,$X226:$CY226) +SUMPRODUCT($X$2:$CY$2,$X227:$CY227) +SUMPRODUCT($X$2:$CY$2,$X230:$CY230)</f>
        <v>-15924.077446729569</v>
      </c>
      <c r="P219" s="949">
        <f>SUM(K219:O219)</f>
        <v>4611.3927690461369</v>
      </c>
      <c r="Q219" s="949">
        <f>(SUM(K219:M219)*100000)/(J219*1000)</f>
        <v>107.32914928219532</v>
      </c>
      <c r="R219" s="950">
        <f>(P219*100000)/(J219*1000)</f>
        <v>24.190796929264998</v>
      </c>
      <c r="S219" s="951">
        <v>3</v>
      </c>
      <c r="T219" s="952">
        <v>4</v>
      </c>
      <c r="U219" s="696" t="s">
        <v>491</v>
      </c>
      <c r="V219" s="697" t="s">
        <v>123</v>
      </c>
      <c r="W219" s="698" t="s">
        <v>75</v>
      </c>
      <c r="X219" s="688">
        <v>0</v>
      </c>
      <c r="Y219" s="688">
        <v>0.5</v>
      </c>
      <c r="Z219" s="688">
        <v>1</v>
      </c>
      <c r="AA219" s="688">
        <v>1.5</v>
      </c>
      <c r="AB219" s="688">
        <f>[2]Costs!J92</f>
        <v>2</v>
      </c>
      <c r="AC219" s="688">
        <f t="shared" ref="AC219:CN219" si="88">AB219</f>
        <v>2</v>
      </c>
      <c r="AD219" s="688">
        <f t="shared" si="88"/>
        <v>2</v>
      </c>
      <c r="AE219" s="688">
        <f t="shared" si="88"/>
        <v>2</v>
      </c>
      <c r="AF219" s="688">
        <f t="shared" si="88"/>
        <v>2</v>
      </c>
      <c r="AG219" s="688">
        <f t="shared" si="88"/>
        <v>2</v>
      </c>
      <c r="AH219" s="688">
        <f t="shared" si="88"/>
        <v>2</v>
      </c>
      <c r="AI219" s="688">
        <f t="shared" si="88"/>
        <v>2</v>
      </c>
      <c r="AJ219" s="688">
        <f t="shared" si="88"/>
        <v>2</v>
      </c>
      <c r="AK219" s="688">
        <f t="shared" si="88"/>
        <v>2</v>
      </c>
      <c r="AL219" s="688">
        <f t="shared" si="88"/>
        <v>2</v>
      </c>
      <c r="AM219" s="688">
        <f t="shared" si="88"/>
        <v>2</v>
      </c>
      <c r="AN219" s="688">
        <f t="shared" si="88"/>
        <v>2</v>
      </c>
      <c r="AO219" s="688">
        <f t="shared" si="88"/>
        <v>2</v>
      </c>
      <c r="AP219" s="688">
        <f t="shared" si="88"/>
        <v>2</v>
      </c>
      <c r="AQ219" s="688">
        <f t="shared" si="88"/>
        <v>2</v>
      </c>
      <c r="AR219" s="688">
        <f t="shared" si="88"/>
        <v>2</v>
      </c>
      <c r="AS219" s="688">
        <f t="shared" si="88"/>
        <v>2</v>
      </c>
      <c r="AT219" s="688">
        <f t="shared" si="88"/>
        <v>2</v>
      </c>
      <c r="AU219" s="688">
        <f t="shared" si="88"/>
        <v>2</v>
      </c>
      <c r="AV219" s="688">
        <f t="shared" si="88"/>
        <v>2</v>
      </c>
      <c r="AW219" s="688">
        <f t="shared" si="88"/>
        <v>2</v>
      </c>
      <c r="AX219" s="688">
        <f t="shared" si="88"/>
        <v>2</v>
      </c>
      <c r="AY219" s="688">
        <f t="shared" si="88"/>
        <v>2</v>
      </c>
      <c r="AZ219" s="688">
        <f t="shared" si="88"/>
        <v>2</v>
      </c>
      <c r="BA219" s="688">
        <f t="shared" si="88"/>
        <v>2</v>
      </c>
      <c r="BB219" s="688">
        <f t="shared" si="88"/>
        <v>2</v>
      </c>
      <c r="BC219" s="688">
        <f t="shared" si="88"/>
        <v>2</v>
      </c>
      <c r="BD219" s="688">
        <f t="shared" si="88"/>
        <v>2</v>
      </c>
      <c r="BE219" s="688">
        <f t="shared" si="88"/>
        <v>2</v>
      </c>
      <c r="BF219" s="688">
        <f t="shared" si="88"/>
        <v>2</v>
      </c>
      <c r="BG219" s="688">
        <f t="shared" si="88"/>
        <v>2</v>
      </c>
      <c r="BH219" s="688">
        <f t="shared" si="88"/>
        <v>2</v>
      </c>
      <c r="BI219" s="688">
        <f t="shared" si="88"/>
        <v>2</v>
      </c>
      <c r="BJ219" s="688">
        <f t="shared" si="88"/>
        <v>2</v>
      </c>
      <c r="BK219" s="688">
        <f t="shared" si="88"/>
        <v>2</v>
      </c>
      <c r="BL219" s="688">
        <f t="shared" si="88"/>
        <v>2</v>
      </c>
      <c r="BM219" s="688">
        <f t="shared" si="88"/>
        <v>2</v>
      </c>
      <c r="BN219" s="688">
        <f t="shared" si="88"/>
        <v>2</v>
      </c>
      <c r="BO219" s="688">
        <f t="shared" si="88"/>
        <v>2</v>
      </c>
      <c r="BP219" s="688">
        <f t="shared" si="88"/>
        <v>2</v>
      </c>
      <c r="BQ219" s="688">
        <f t="shared" si="88"/>
        <v>2</v>
      </c>
      <c r="BR219" s="688">
        <f t="shared" si="88"/>
        <v>2</v>
      </c>
      <c r="BS219" s="688">
        <f t="shared" si="88"/>
        <v>2</v>
      </c>
      <c r="BT219" s="688">
        <f t="shared" si="88"/>
        <v>2</v>
      </c>
      <c r="BU219" s="688">
        <f t="shared" si="88"/>
        <v>2</v>
      </c>
      <c r="BV219" s="688">
        <f t="shared" si="88"/>
        <v>2</v>
      </c>
      <c r="BW219" s="688">
        <f t="shared" si="88"/>
        <v>2</v>
      </c>
      <c r="BX219" s="688">
        <f t="shared" si="88"/>
        <v>2</v>
      </c>
      <c r="BY219" s="688">
        <f t="shared" si="88"/>
        <v>2</v>
      </c>
      <c r="BZ219" s="688">
        <f t="shared" si="88"/>
        <v>2</v>
      </c>
      <c r="CA219" s="688">
        <f t="shared" si="88"/>
        <v>2</v>
      </c>
      <c r="CB219" s="688">
        <f t="shared" si="88"/>
        <v>2</v>
      </c>
      <c r="CC219" s="688">
        <f t="shared" si="88"/>
        <v>2</v>
      </c>
      <c r="CD219" s="688">
        <f t="shared" si="88"/>
        <v>2</v>
      </c>
      <c r="CE219" s="688">
        <f t="shared" si="88"/>
        <v>2</v>
      </c>
      <c r="CF219" s="688">
        <f t="shared" si="88"/>
        <v>2</v>
      </c>
      <c r="CG219" s="688">
        <f t="shared" si="88"/>
        <v>2</v>
      </c>
      <c r="CH219" s="688">
        <f t="shared" si="88"/>
        <v>2</v>
      </c>
      <c r="CI219" s="688">
        <f t="shared" si="88"/>
        <v>2</v>
      </c>
      <c r="CJ219" s="688">
        <f t="shared" si="88"/>
        <v>2</v>
      </c>
      <c r="CK219" s="688">
        <f t="shared" si="88"/>
        <v>2</v>
      </c>
      <c r="CL219" s="688">
        <f t="shared" si="88"/>
        <v>2</v>
      </c>
      <c r="CM219" s="688">
        <f t="shared" si="88"/>
        <v>2</v>
      </c>
      <c r="CN219" s="688">
        <f t="shared" si="88"/>
        <v>2</v>
      </c>
      <c r="CO219" s="688">
        <f t="shared" ref="CO219:CY219" si="89">CN219</f>
        <v>2</v>
      </c>
      <c r="CP219" s="688">
        <f t="shared" si="89"/>
        <v>2</v>
      </c>
      <c r="CQ219" s="688">
        <f t="shared" si="89"/>
        <v>2</v>
      </c>
      <c r="CR219" s="688">
        <f t="shared" si="89"/>
        <v>2</v>
      </c>
      <c r="CS219" s="688">
        <f t="shared" si="89"/>
        <v>2</v>
      </c>
      <c r="CT219" s="688">
        <f t="shared" si="89"/>
        <v>2</v>
      </c>
      <c r="CU219" s="688">
        <f t="shared" si="89"/>
        <v>2</v>
      </c>
      <c r="CV219" s="688">
        <f t="shared" si="89"/>
        <v>2</v>
      </c>
      <c r="CW219" s="688">
        <f t="shared" si="89"/>
        <v>2</v>
      </c>
      <c r="CX219" s="688">
        <f t="shared" si="89"/>
        <v>2</v>
      </c>
      <c r="CY219" s="688">
        <f t="shared" si="89"/>
        <v>2</v>
      </c>
      <c r="CZ219" s="953">
        <v>0</v>
      </c>
      <c r="DA219" s="954">
        <v>0</v>
      </c>
      <c r="DB219" s="954">
        <v>0</v>
      </c>
      <c r="DC219" s="954">
        <v>0</v>
      </c>
      <c r="DD219" s="954">
        <v>0</v>
      </c>
      <c r="DE219" s="954">
        <v>0</v>
      </c>
      <c r="DF219" s="954">
        <v>0</v>
      </c>
      <c r="DG219" s="954">
        <v>0</v>
      </c>
      <c r="DH219" s="954">
        <v>0</v>
      </c>
      <c r="DI219" s="954">
        <v>0</v>
      </c>
      <c r="DJ219" s="954">
        <v>0</v>
      </c>
      <c r="DK219" s="954">
        <v>0</v>
      </c>
      <c r="DL219" s="954">
        <v>0</v>
      </c>
      <c r="DM219" s="954">
        <v>0</v>
      </c>
      <c r="DN219" s="954">
        <v>0</v>
      </c>
      <c r="DO219" s="954">
        <v>0</v>
      </c>
      <c r="DP219" s="954">
        <v>0</v>
      </c>
      <c r="DQ219" s="954">
        <v>0</v>
      </c>
      <c r="DR219" s="954">
        <v>0</v>
      </c>
      <c r="DS219" s="954">
        <v>0</v>
      </c>
      <c r="DT219" s="954">
        <v>0</v>
      </c>
      <c r="DU219" s="954">
        <v>0</v>
      </c>
      <c r="DV219" s="954">
        <v>0</v>
      </c>
      <c r="DW219" s="955">
        <v>0</v>
      </c>
      <c r="DX219" s="934"/>
    </row>
    <row r="220" spans="2:128" x14ac:dyDescent="0.2">
      <c r="B220" s="956"/>
      <c r="C220" s="735"/>
      <c r="D220" s="957"/>
      <c r="E220" s="958"/>
      <c r="F220" s="959"/>
      <c r="G220" s="957"/>
      <c r="H220" s="959"/>
      <c r="I220" s="959"/>
      <c r="J220" s="959"/>
      <c r="K220" s="959"/>
      <c r="L220" s="959"/>
      <c r="M220" s="959"/>
      <c r="N220" s="959"/>
      <c r="O220" s="959"/>
      <c r="P220" s="959"/>
      <c r="Q220" s="959"/>
      <c r="R220" s="738"/>
      <c r="S220" s="959"/>
      <c r="T220" s="959"/>
      <c r="U220" s="699" t="s">
        <v>492</v>
      </c>
      <c r="V220" s="697" t="s">
        <v>123</v>
      </c>
      <c r="W220" s="698" t="s">
        <v>493</v>
      </c>
      <c r="X220" s="689">
        <f>[2]Costs!F89</f>
        <v>1450</v>
      </c>
      <c r="Y220" s="689">
        <f>[2]Costs!G89</f>
        <v>1450</v>
      </c>
      <c r="Z220" s="689">
        <f>[2]Costs!H89</f>
        <v>1450</v>
      </c>
      <c r="AA220" s="689">
        <f>[2]Costs!I89</f>
        <v>1450</v>
      </c>
      <c r="AB220" s="689">
        <f>[2]Costs!J89</f>
        <v>0</v>
      </c>
      <c r="AC220" s="689">
        <v>0</v>
      </c>
      <c r="AD220" s="689">
        <v>0</v>
      </c>
      <c r="AE220" s="689">
        <v>0</v>
      </c>
      <c r="AF220" s="689">
        <v>0</v>
      </c>
      <c r="AG220" s="689">
        <v>0</v>
      </c>
      <c r="AH220" s="689">
        <v>50</v>
      </c>
      <c r="AI220" s="689">
        <v>50</v>
      </c>
      <c r="AJ220" s="689">
        <v>50</v>
      </c>
      <c r="AK220" s="689">
        <v>50</v>
      </c>
      <c r="AL220" s="689">
        <v>0</v>
      </c>
      <c r="AM220" s="689">
        <v>0</v>
      </c>
      <c r="AN220" s="689">
        <v>0</v>
      </c>
      <c r="AO220" s="689">
        <v>0</v>
      </c>
      <c r="AP220" s="689">
        <v>0</v>
      </c>
      <c r="AQ220" s="689">
        <v>0</v>
      </c>
      <c r="AR220" s="689">
        <v>50</v>
      </c>
      <c r="AS220" s="689">
        <v>50</v>
      </c>
      <c r="AT220" s="689">
        <v>50</v>
      </c>
      <c r="AU220" s="689">
        <v>50</v>
      </c>
      <c r="AV220" s="689">
        <v>0</v>
      </c>
      <c r="AW220" s="689">
        <v>0</v>
      </c>
      <c r="AX220" s="689">
        <v>0</v>
      </c>
      <c r="AY220" s="689">
        <v>0</v>
      </c>
      <c r="AZ220" s="689">
        <v>0</v>
      </c>
      <c r="BA220" s="689">
        <v>0</v>
      </c>
      <c r="BB220" s="689">
        <v>50</v>
      </c>
      <c r="BC220" s="689">
        <v>50</v>
      </c>
      <c r="BD220" s="689">
        <v>50</v>
      </c>
      <c r="BE220" s="689">
        <v>50</v>
      </c>
      <c r="BF220" s="689">
        <v>0</v>
      </c>
      <c r="BG220" s="689">
        <v>0</v>
      </c>
      <c r="BH220" s="689">
        <v>0</v>
      </c>
      <c r="BI220" s="689">
        <v>0</v>
      </c>
      <c r="BJ220" s="689">
        <v>0</v>
      </c>
      <c r="BK220" s="689">
        <v>50</v>
      </c>
      <c r="BL220" s="689">
        <v>50</v>
      </c>
      <c r="BM220" s="689">
        <v>50</v>
      </c>
      <c r="BN220" s="689">
        <v>50</v>
      </c>
      <c r="BO220" s="689">
        <v>0</v>
      </c>
      <c r="BP220" s="689">
        <v>0</v>
      </c>
      <c r="BQ220" s="689">
        <v>0</v>
      </c>
      <c r="BR220" s="689">
        <v>0</v>
      </c>
      <c r="BS220" s="689">
        <v>0</v>
      </c>
      <c r="BT220" s="689">
        <v>0</v>
      </c>
      <c r="BU220" s="689">
        <v>50</v>
      </c>
      <c r="BV220" s="689">
        <v>50</v>
      </c>
      <c r="BW220" s="689">
        <v>50</v>
      </c>
      <c r="BX220" s="689">
        <v>50</v>
      </c>
      <c r="BY220" s="689">
        <v>0</v>
      </c>
      <c r="BZ220" s="689">
        <v>0</v>
      </c>
      <c r="CA220" s="689">
        <v>0</v>
      </c>
      <c r="CB220" s="689">
        <v>0</v>
      </c>
      <c r="CC220" s="689">
        <v>0</v>
      </c>
      <c r="CD220" s="689">
        <v>0</v>
      </c>
      <c r="CE220" s="689">
        <v>50</v>
      </c>
      <c r="CF220" s="689">
        <v>50</v>
      </c>
      <c r="CG220" s="689">
        <v>50</v>
      </c>
      <c r="CH220" s="689">
        <v>50</v>
      </c>
      <c r="CI220" s="689">
        <v>0</v>
      </c>
      <c r="CJ220" s="689">
        <v>0</v>
      </c>
      <c r="CK220" s="689">
        <v>0</v>
      </c>
      <c r="CL220" s="689">
        <v>0</v>
      </c>
      <c r="CM220" s="689">
        <v>0</v>
      </c>
      <c r="CN220" s="689">
        <v>0</v>
      </c>
      <c r="CO220" s="689">
        <v>50</v>
      </c>
      <c r="CP220" s="689">
        <v>50</v>
      </c>
      <c r="CQ220" s="689">
        <v>50</v>
      </c>
      <c r="CR220" s="689">
        <v>50</v>
      </c>
      <c r="CS220" s="689">
        <v>0</v>
      </c>
      <c r="CT220" s="689">
        <v>0</v>
      </c>
      <c r="CU220" s="689">
        <v>0</v>
      </c>
      <c r="CV220" s="689">
        <v>0</v>
      </c>
      <c r="CW220" s="689">
        <v>0</v>
      </c>
      <c r="CX220" s="689">
        <v>0</v>
      </c>
      <c r="CY220" s="689">
        <v>0</v>
      </c>
      <c r="CZ220" s="953">
        <v>0</v>
      </c>
      <c r="DA220" s="954">
        <v>0</v>
      </c>
      <c r="DB220" s="954">
        <v>0</v>
      </c>
      <c r="DC220" s="954">
        <v>0</v>
      </c>
      <c r="DD220" s="954">
        <v>0</v>
      </c>
      <c r="DE220" s="954">
        <v>0</v>
      </c>
      <c r="DF220" s="954">
        <v>0</v>
      </c>
      <c r="DG220" s="954">
        <v>0</v>
      </c>
      <c r="DH220" s="954">
        <v>0</v>
      </c>
      <c r="DI220" s="954">
        <v>0</v>
      </c>
      <c r="DJ220" s="954">
        <v>0</v>
      </c>
      <c r="DK220" s="954">
        <v>0</v>
      </c>
      <c r="DL220" s="954">
        <v>0</v>
      </c>
      <c r="DM220" s="954">
        <v>0</v>
      </c>
      <c r="DN220" s="954">
        <v>0</v>
      </c>
      <c r="DO220" s="954">
        <v>0</v>
      </c>
      <c r="DP220" s="954">
        <v>0</v>
      </c>
      <c r="DQ220" s="954">
        <v>0</v>
      </c>
      <c r="DR220" s="954">
        <v>0</v>
      </c>
      <c r="DS220" s="954">
        <v>0</v>
      </c>
      <c r="DT220" s="954">
        <v>0</v>
      </c>
      <c r="DU220" s="954">
        <v>0</v>
      </c>
      <c r="DV220" s="954">
        <v>0</v>
      </c>
      <c r="DW220" s="955">
        <v>0</v>
      </c>
      <c r="DX220" s="934"/>
    </row>
    <row r="221" spans="2:128" x14ac:dyDescent="0.2">
      <c r="B221" s="960"/>
      <c r="C221" s="743"/>
      <c r="D221" s="961"/>
      <c r="E221" s="962"/>
      <c r="F221" s="961"/>
      <c r="G221" s="961"/>
      <c r="H221" s="961"/>
      <c r="I221" s="961"/>
      <c r="J221" s="961"/>
      <c r="K221" s="961"/>
      <c r="L221" s="961"/>
      <c r="M221" s="961"/>
      <c r="N221" s="961"/>
      <c r="O221" s="961"/>
      <c r="P221" s="961"/>
      <c r="Q221" s="961"/>
      <c r="R221" s="745"/>
      <c r="S221" s="961"/>
      <c r="T221" s="961"/>
      <c r="U221" s="699" t="s">
        <v>494</v>
      </c>
      <c r="V221" s="697" t="s">
        <v>123</v>
      </c>
      <c r="W221" s="698" t="s">
        <v>493</v>
      </c>
      <c r="X221" s="705">
        <v>0</v>
      </c>
      <c r="Y221" s="705">
        <v>0</v>
      </c>
      <c r="Z221" s="705">
        <v>0</v>
      </c>
      <c r="AA221" s="705">
        <v>0</v>
      </c>
      <c r="AB221" s="705">
        <v>0</v>
      </c>
      <c r="AC221" s="705">
        <v>0</v>
      </c>
      <c r="AD221" s="705">
        <v>0</v>
      </c>
      <c r="AE221" s="705">
        <v>0</v>
      </c>
      <c r="AF221" s="705">
        <v>0</v>
      </c>
      <c r="AG221" s="705">
        <v>0</v>
      </c>
      <c r="AH221" s="705">
        <v>0</v>
      </c>
      <c r="AI221" s="705">
        <v>0</v>
      </c>
      <c r="AJ221" s="705">
        <v>0</v>
      </c>
      <c r="AK221" s="705">
        <v>0</v>
      </c>
      <c r="AL221" s="705">
        <v>0</v>
      </c>
      <c r="AM221" s="705">
        <v>0</v>
      </c>
      <c r="AN221" s="705">
        <v>0</v>
      </c>
      <c r="AO221" s="705">
        <v>0</v>
      </c>
      <c r="AP221" s="705">
        <v>0</v>
      </c>
      <c r="AQ221" s="705">
        <v>0</v>
      </c>
      <c r="AR221" s="705">
        <v>0</v>
      </c>
      <c r="AS221" s="705">
        <v>0</v>
      </c>
      <c r="AT221" s="705">
        <v>0</v>
      </c>
      <c r="AU221" s="705">
        <v>0</v>
      </c>
      <c r="AV221" s="705">
        <v>0</v>
      </c>
      <c r="AW221" s="705">
        <v>0</v>
      </c>
      <c r="AX221" s="705">
        <v>0</v>
      </c>
      <c r="AY221" s="705">
        <v>0</v>
      </c>
      <c r="AZ221" s="705">
        <v>0</v>
      </c>
      <c r="BA221" s="705">
        <v>0</v>
      </c>
      <c r="BB221" s="705">
        <v>0</v>
      </c>
      <c r="BC221" s="705">
        <v>0</v>
      </c>
      <c r="BD221" s="705">
        <v>0</v>
      </c>
      <c r="BE221" s="705">
        <v>0</v>
      </c>
      <c r="BF221" s="705">
        <v>0</v>
      </c>
      <c r="BG221" s="705">
        <v>0</v>
      </c>
      <c r="BH221" s="705">
        <v>0</v>
      </c>
      <c r="BI221" s="705">
        <v>0</v>
      </c>
      <c r="BJ221" s="705">
        <v>0</v>
      </c>
      <c r="BK221" s="705">
        <v>0</v>
      </c>
      <c r="BL221" s="705">
        <v>0</v>
      </c>
      <c r="BM221" s="705">
        <v>0</v>
      </c>
      <c r="BN221" s="705">
        <v>0</v>
      </c>
      <c r="BO221" s="705">
        <v>0</v>
      </c>
      <c r="BP221" s="705">
        <v>0</v>
      </c>
      <c r="BQ221" s="705">
        <v>0</v>
      </c>
      <c r="BR221" s="705">
        <v>0</v>
      </c>
      <c r="BS221" s="705">
        <v>0</v>
      </c>
      <c r="BT221" s="705">
        <v>0</v>
      </c>
      <c r="BU221" s="705">
        <v>0</v>
      </c>
      <c r="BV221" s="705">
        <v>0</v>
      </c>
      <c r="BW221" s="705">
        <v>0</v>
      </c>
      <c r="BX221" s="705">
        <v>0</v>
      </c>
      <c r="BY221" s="705">
        <v>0</v>
      </c>
      <c r="BZ221" s="705">
        <v>0</v>
      </c>
      <c r="CA221" s="705">
        <v>0</v>
      </c>
      <c r="CB221" s="705">
        <v>0</v>
      </c>
      <c r="CC221" s="705">
        <v>0</v>
      </c>
      <c r="CD221" s="705">
        <v>0</v>
      </c>
      <c r="CE221" s="705">
        <v>0</v>
      </c>
      <c r="CF221" s="705">
        <v>0</v>
      </c>
      <c r="CG221" s="705">
        <v>0</v>
      </c>
      <c r="CH221" s="705">
        <v>0</v>
      </c>
      <c r="CI221" s="705">
        <v>0</v>
      </c>
      <c r="CJ221" s="705">
        <v>0</v>
      </c>
      <c r="CK221" s="705">
        <v>0</v>
      </c>
      <c r="CL221" s="705">
        <v>0</v>
      </c>
      <c r="CM221" s="705">
        <v>0</v>
      </c>
      <c r="CN221" s="705">
        <v>0</v>
      </c>
      <c r="CO221" s="705">
        <v>0</v>
      </c>
      <c r="CP221" s="705">
        <v>0</v>
      </c>
      <c r="CQ221" s="705">
        <v>0</v>
      </c>
      <c r="CR221" s="705">
        <v>0</v>
      </c>
      <c r="CS221" s="705">
        <v>0</v>
      </c>
      <c r="CT221" s="705">
        <v>0</v>
      </c>
      <c r="CU221" s="705">
        <v>0</v>
      </c>
      <c r="CV221" s="705">
        <v>0</v>
      </c>
      <c r="CW221" s="705">
        <v>0</v>
      </c>
      <c r="CX221" s="705">
        <v>0</v>
      </c>
      <c r="CY221" s="705">
        <v>0</v>
      </c>
      <c r="CZ221" s="953">
        <v>0</v>
      </c>
      <c r="DA221" s="954">
        <v>0</v>
      </c>
      <c r="DB221" s="954">
        <v>0</v>
      </c>
      <c r="DC221" s="954">
        <v>0</v>
      </c>
      <c r="DD221" s="954">
        <v>0</v>
      </c>
      <c r="DE221" s="954">
        <v>0</v>
      </c>
      <c r="DF221" s="954">
        <v>0</v>
      </c>
      <c r="DG221" s="954">
        <v>0</v>
      </c>
      <c r="DH221" s="954">
        <v>0</v>
      </c>
      <c r="DI221" s="954">
        <v>0</v>
      </c>
      <c r="DJ221" s="954">
        <v>0</v>
      </c>
      <c r="DK221" s="954">
        <v>0</v>
      </c>
      <c r="DL221" s="954">
        <v>0</v>
      </c>
      <c r="DM221" s="954">
        <v>0</v>
      </c>
      <c r="DN221" s="954">
        <v>0</v>
      </c>
      <c r="DO221" s="954">
        <v>0</v>
      </c>
      <c r="DP221" s="954">
        <v>0</v>
      </c>
      <c r="DQ221" s="954">
        <v>0</v>
      </c>
      <c r="DR221" s="954">
        <v>0</v>
      </c>
      <c r="DS221" s="954">
        <v>0</v>
      </c>
      <c r="DT221" s="954">
        <v>0</v>
      </c>
      <c r="DU221" s="954">
        <v>0</v>
      </c>
      <c r="DV221" s="954">
        <v>0</v>
      </c>
      <c r="DW221" s="955">
        <v>0</v>
      </c>
      <c r="DX221" s="934"/>
    </row>
    <row r="222" spans="2:128" x14ac:dyDescent="0.2">
      <c r="B222" s="960"/>
      <c r="C222" s="743"/>
      <c r="D222" s="961"/>
      <c r="E222" s="962"/>
      <c r="F222" s="961"/>
      <c r="G222" s="961"/>
      <c r="H222" s="961"/>
      <c r="I222" s="961"/>
      <c r="J222" s="961"/>
      <c r="K222" s="961"/>
      <c r="L222" s="961"/>
      <c r="M222" s="961"/>
      <c r="N222" s="961"/>
      <c r="O222" s="961"/>
      <c r="P222" s="961"/>
      <c r="Q222" s="961"/>
      <c r="R222" s="745"/>
      <c r="S222" s="961"/>
      <c r="T222" s="961"/>
      <c r="U222" s="699" t="s">
        <v>721</v>
      </c>
      <c r="V222" s="697" t="s">
        <v>123</v>
      </c>
      <c r="W222" s="698" t="s">
        <v>493</v>
      </c>
      <c r="X222" s="689">
        <f>'[2]Financing cost'!B40</f>
        <v>53.999999999999993</v>
      </c>
      <c r="Y222" s="689">
        <f>'[2]Financing cost'!C40</f>
        <v>107.99999999999999</v>
      </c>
      <c r="Z222" s="689">
        <f>'[2]Financing cost'!D40</f>
        <v>161.99999999999997</v>
      </c>
      <c r="AA222" s="689">
        <f>'[2]Financing cost'!E40</f>
        <v>215.99999999999997</v>
      </c>
      <c r="AB222" s="689">
        <f>'[2]Financing cost'!F40</f>
        <v>215.99999999999997</v>
      </c>
      <c r="AC222" s="689">
        <f>'[2]Financing cost'!G40</f>
        <v>215.99999999999997</v>
      </c>
      <c r="AD222" s="689">
        <f>'[2]Financing cost'!H40</f>
        <v>215.99999999999997</v>
      </c>
      <c r="AE222" s="689">
        <f>'[2]Financing cost'!I40</f>
        <v>215.99999999999997</v>
      </c>
      <c r="AF222" s="689">
        <f>'[2]Financing cost'!J40</f>
        <v>215.99999999999997</v>
      </c>
      <c r="AG222" s="689">
        <f>'[2]Financing cost'!K40</f>
        <v>215.99999999999997</v>
      </c>
      <c r="AH222" s="689">
        <f>'[2]Financing cost'!L40</f>
        <v>215.99999999999997</v>
      </c>
      <c r="AI222" s="689">
        <f>'[2]Financing cost'!M40</f>
        <v>215.99999999999997</v>
      </c>
      <c r="AJ222" s="689">
        <f>'[2]Financing cost'!N40</f>
        <v>215.99999999999997</v>
      </c>
      <c r="AK222" s="689">
        <f>'[2]Financing cost'!O40</f>
        <v>215.99999999999997</v>
      </c>
      <c r="AL222" s="689">
        <f>'[2]Financing cost'!P40</f>
        <v>215.99999999999997</v>
      </c>
      <c r="AM222" s="689">
        <f>'[2]Financing cost'!Q40</f>
        <v>215.99999999999997</v>
      </c>
      <c r="AN222" s="689">
        <f>'[2]Financing cost'!R40</f>
        <v>215.99999999999997</v>
      </c>
      <c r="AO222" s="689">
        <f>'[2]Financing cost'!S40</f>
        <v>215.99999999999997</v>
      </c>
      <c r="AP222" s="689">
        <f>'[2]Financing cost'!T40</f>
        <v>215.99999999999997</v>
      </c>
      <c r="AQ222" s="689">
        <f>'[2]Financing cost'!U40</f>
        <v>215.99999999999997</v>
      </c>
      <c r="AR222" s="689">
        <f>'[2]Financing cost'!V40</f>
        <v>215.99999999999997</v>
      </c>
      <c r="AS222" s="689">
        <f>'[2]Financing cost'!W40</f>
        <v>215.99999999999997</v>
      </c>
      <c r="AT222" s="689">
        <f>'[2]Financing cost'!X40</f>
        <v>215.99999999999997</v>
      </c>
      <c r="AU222" s="689">
        <f>'[2]Financing cost'!Y40</f>
        <v>215.99999999999997</v>
      </c>
      <c r="AV222" s="689">
        <f>'[2]Financing cost'!Z40</f>
        <v>215.99999999999997</v>
      </c>
      <c r="AW222" s="689">
        <f>'[2]Financing cost'!AA40</f>
        <v>215.99999999999997</v>
      </c>
      <c r="AX222" s="689">
        <f>'[2]Financing cost'!AB40</f>
        <v>215.99999999999997</v>
      </c>
      <c r="AY222" s="689">
        <f>'[2]Financing cost'!AC40</f>
        <v>215.99999999999997</v>
      </c>
      <c r="AZ222" s="689">
        <f>'[2]Financing cost'!AD40</f>
        <v>215.99999999999997</v>
      </c>
      <c r="BA222" s="689">
        <f>'[2]Financing cost'!AE40</f>
        <v>215.99999999999997</v>
      </c>
      <c r="BB222" s="689">
        <f>'[2]Financing cost'!AF40</f>
        <v>215.99999999999997</v>
      </c>
      <c r="BC222" s="689">
        <f>'[2]Financing cost'!AG40</f>
        <v>215.99999999999997</v>
      </c>
      <c r="BD222" s="689">
        <f>'[2]Financing cost'!AH40</f>
        <v>215.99999999999997</v>
      </c>
      <c r="BE222" s="689">
        <f>'[2]Financing cost'!AI40</f>
        <v>215.99999999999997</v>
      </c>
      <c r="BF222" s="689">
        <f>'[2]Financing cost'!AJ40</f>
        <v>215.99999999999997</v>
      </c>
      <c r="BG222" s="689">
        <f>'[2]Financing cost'!AK40</f>
        <v>215.99999999999997</v>
      </c>
      <c r="BH222" s="689">
        <f>'[2]Financing cost'!AL40</f>
        <v>215.99999999999997</v>
      </c>
      <c r="BI222" s="689">
        <f>'[2]Financing cost'!AM40</f>
        <v>215.99999999999997</v>
      </c>
      <c r="BJ222" s="689">
        <f>'[2]Financing cost'!AN40</f>
        <v>215.99999999999997</v>
      </c>
      <c r="BK222" s="689">
        <f>'[2]Financing cost'!AO40</f>
        <v>215.99999999999997</v>
      </c>
      <c r="BL222" s="689">
        <f>'[2]Financing cost'!AP40</f>
        <v>215.99999999999997</v>
      </c>
      <c r="BM222" s="689">
        <f>'[2]Financing cost'!AQ40</f>
        <v>215.99999999999997</v>
      </c>
      <c r="BN222" s="689">
        <f>'[2]Financing cost'!AR40</f>
        <v>215.99999999999997</v>
      </c>
      <c r="BO222" s="689">
        <f>'[2]Financing cost'!AS40</f>
        <v>215.99999999999997</v>
      </c>
      <c r="BP222" s="689">
        <f>'[2]Financing cost'!AT40</f>
        <v>215.99999999999997</v>
      </c>
      <c r="BQ222" s="689">
        <f>'[2]Financing cost'!AU40</f>
        <v>215.99999999999997</v>
      </c>
      <c r="BR222" s="689">
        <f>'[2]Financing cost'!AV40</f>
        <v>215.99999999999997</v>
      </c>
      <c r="BS222" s="689">
        <f>'[2]Financing cost'!AW40</f>
        <v>215.99999999999997</v>
      </c>
      <c r="BT222" s="689">
        <f>'[2]Financing cost'!AX40</f>
        <v>215.99999999999997</v>
      </c>
      <c r="BU222" s="689">
        <f>'[2]Financing cost'!AY40</f>
        <v>215.99999999999997</v>
      </c>
      <c r="BV222" s="689">
        <f>'[2]Financing cost'!AZ40</f>
        <v>215.99999999999997</v>
      </c>
      <c r="BW222" s="689">
        <f>'[2]Financing cost'!BA40</f>
        <v>215.99999999999997</v>
      </c>
      <c r="BX222" s="689">
        <f>'[2]Financing cost'!BB40</f>
        <v>215.99999999999997</v>
      </c>
      <c r="BY222" s="689">
        <f>'[2]Financing cost'!BC40</f>
        <v>215.99999999999997</v>
      </c>
      <c r="BZ222" s="689">
        <f>'[2]Financing cost'!BD40</f>
        <v>215.99999999999997</v>
      </c>
      <c r="CA222" s="689">
        <f>'[2]Financing cost'!BE40</f>
        <v>215.99999999999997</v>
      </c>
      <c r="CB222" s="689">
        <f>'[2]Financing cost'!BF40</f>
        <v>215.99999999999997</v>
      </c>
      <c r="CC222" s="689">
        <f>'[2]Financing cost'!BG40</f>
        <v>215.99999999999997</v>
      </c>
      <c r="CD222" s="689">
        <f>'[2]Financing cost'!BH40</f>
        <v>215.99999999999997</v>
      </c>
      <c r="CE222" s="689">
        <f>'[2]Financing cost'!BI40</f>
        <v>215.99999999999997</v>
      </c>
      <c r="CF222" s="689">
        <f>'[2]Financing cost'!BJ40</f>
        <v>215.99999999999997</v>
      </c>
      <c r="CG222" s="689">
        <f>'[2]Financing cost'!BK40</f>
        <v>215.99999999999997</v>
      </c>
      <c r="CH222" s="689">
        <f>'[2]Financing cost'!BL40</f>
        <v>215.99999999999997</v>
      </c>
      <c r="CI222" s="689">
        <f>'[2]Financing cost'!BM40</f>
        <v>215.99999999999997</v>
      </c>
      <c r="CJ222" s="689">
        <f>'[2]Financing cost'!BN40</f>
        <v>215.99999999999997</v>
      </c>
      <c r="CK222" s="689">
        <f>'[2]Financing cost'!BO40</f>
        <v>215.99999999999997</v>
      </c>
      <c r="CL222" s="689">
        <f>'[2]Financing cost'!BP40</f>
        <v>215.99999999999997</v>
      </c>
      <c r="CM222" s="689">
        <f>'[2]Financing cost'!BQ40</f>
        <v>215.99999999999997</v>
      </c>
      <c r="CN222" s="689">
        <f>'[2]Financing cost'!BR40</f>
        <v>215.99999999999997</v>
      </c>
      <c r="CO222" s="689">
        <f>'[2]Financing cost'!BS40</f>
        <v>215.99999999999997</v>
      </c>
      <c r="CP222" s="689">
        <f>'[2]Financing cost'!BT40</f>
        <v>215.99999999999997</v>
      </c>
      <c r="CQ222" s="689">
        <f>'[2]Financing cost'!BU40</f>
        <v>215.99999999999997</v>
      </c>
      <c r="CR222" s="689">
        <f>'[2]Financing cost'!BV40</f>
        <v>215.99999999999997</v>
      </c>
      <c r="CS222" s="689">
        <f>'[2]Financing cost'!BW40</f>
        <v>215.99999999999997</v>
      </c>
      <c r="CT222" s="689">
        <f>'[2]Financing cost'!BX40</f>
        <v>215.99999999999997</v>
      </c>
      <c r="CU222" s="689">
        <f>'[2]Financing cost'!BY40</f>
        <v>215.99999999999997</v>
      </c>
      <c r="CV222" s="689">
        <f>'[2]Financing cost'!BZ40</f>
        <v>215.99999999999997</v>
      </c>
      <c r="CW222" s="689">
        <f>'[2]Financing cost'!CA40</f>
        <v>215.99999999999997</v>
      </c>
      <c r="CX222" s="689">
        <f>'[2]Financing cost'!CB40</f>
        <v>215.99999999999997</v>
      </c>
      <c r="CY222" s="689">
        <f>'[2]Financing cost'!CC40</f>
        <v>215.99999999999997</v>
      </c>
      <c r="CZ222" s="953"/>
      <c r="DA222" s="954"/>
      <c r="DB222" s="954"/>
      <c r="DC222" s="954"/>
      <c r="DD222" s="954"/>
      <c r="DE222" s="954"/>
      <c r="DF222" s="954"/>
      <c r="DG222" s="954"/>
      <c r="DH222" s="954"/>
      <c r="DI222" s="954"/>
      <c r="DJ222" s="954"/>
      <c r="DK222" s="954"/>
      <c r="DL222" s="954"/>
      <c r="DM222" s="954"/>
      <c r="DN222" s="954"/>
      <c r="DO222" s="954"/>
      <c r="DP222" s="954"/>
      <c r="DQ222" s="954"/>
      <c r="DR222" s="954"/>
      <c r="DS222" s="954"/>
      <c r="DT222" s="954"/>
      <c r="DU222" s="954"/>
      <c r="DV222" s="954"/>
      <c r="DW222" s="955"/>
      <c r="DX222" s="934"/>
    </row>
    <row r="223" spans="2:128" x14ac:dyDescent="0.2">
      <c r="B223" s="960"/>
      <c r="C223" s="963"/>
      <c r="D223" s="885"/>
      <c r="E223" s="920"/>
      <c r="F223" s="885"/>
      <c r="G223" s="885"/>
      <c r="H223" s="885"/>
      <c r="I223" s="885"/>
      <c r="J223" s="885"/>
      <c r="K223" s="885"/>
      <c r="L223" s="885"/>
      <c r="M223" s="885"/>
      <c r="N223" s="885"/>
      <c r="O223" s="885"/>
      <c r="P223" s="885"/>
      <c r="Q223" s="885"/>
      <c r="R223" s="964"/>
      <c r="S223" s="885"/>
      <c r="T223" s="885"/>
      <c r="U223" s="699" t="s">
        <v>495</v>
      </c>
      <c r="V223" s="697" t="s">
        <v>123</v>
      </c>
      <c r="W223" s="701" t="s">
        <v>493</v>
      </c>
      <c r="X223" s="689">
        <f>[2]Costs!F90</f>
        <v>0</v>
      </c>
      <c r="Y223" s="689">
        <f>[2]Costs!G90</f>
        <v>100</v>
      </c>
      <c r="Z223" s="689">
        <f>[2]Costs!H90</f>
        <v>200</v>
      </c>
      <c r="AA223" s="689">
        <f>[2]Costs!I90</f>
        <v>300</v>
      </c>
      <c r="AB223" s="689">
        <f>[2]Costs!J90</f>
        <v>400</v>
      </c>
      <c r="AC223" s="689">
        <f>AB223</f>
        <v>400</v>
      </c>
      <c r="AD223" s="689">
        <f t="shared" ref="AD223:CO223" si="90">AC223</f>
        <v>400</v>
      </c>
      <c r="AE223" s="689">
        <f t="shared" si="90"/>
        <v>400</v>
      </c>
      <c r="AF223" s="689">
        <f t="shared" si="90"/>
        <v>400</v>
      </c>
      <c r="AG223" s="689">
        <f t="shared" si="90"/>
        <v>400</v>
      </c>
      <c r="AH223" s="689">
        <f t="shared" si="90"/>
        <v>400</v>
      </c>
      <c r="AI223" s="689">
        <f t="shared" si="90"/>
        <v>400</v>
      </c>
      <c r="AJ223" s="689">
        <f t="shared" si="90"/>
        <v>400</v>
      </c>
      <c r="AK223" s="689">
        <f t="shared" si="90"/>
        <v>400</v>
      </c>
      <c r="AL223" s="689">
        <f t="shared" si="90"/>
        <v>400</v>
      </c>
      <c r="AM223" s="689">
        <f t="shared" si="90"/>
        <v>400</v>
      </c>
      <c r="AN223" s="689">
        <f t="shared" si="90"/>
        <v>400</v>
      </c>
      <c r="AO223" s="689">
        <f t="shared" si="90"/>
        <v>400</v>
      </c>
      <c r="AP223" s="689">
        <f t="shared" si="90"/>
        <v>400</v>
      </c>
      <c r="AQ223" s="689">
        <f t="shared" si="90"/>
        <v>400</v>
      </c>
      <c r="AR223" s="689">
        <f t="shared" si="90"/>
        <v>400</v>
      </c>
      <c r="AS223" s="689">
        <f t="shared" si="90"/>
        <v>400</v>
      </c>
      <c r="AT223" s="689">
        <f t="shared" si="90"/>
        <v>400</v>
      </c>
      <c r="AU223" s="689">
        <f t="shared" si="90"/>
        <v>400</v>
      </c>
      <c r="AV223" s="689">
        <f t="shared" si="90"/>
        <v>400</v>
      </c>
      <c r="AW223" s="689">
        <f t="shared" si="90"/>
        <v>400</v>
      </c>
      <c r="AX223" s="689">
        <f t="shared" si="90"/>
        <v>400</v>
      </c>
      <c r="AY223" s="689">
        <f t="shared" si="90"/>
        <v>400</v>
      </c>
      <c r="AZ223" s="689">
        <f t="shared" si="90"/>
        <v>400</v>
      </c>
      <c r="BA223" s="689">
        <f t="shared" si="90"/>
        <v>400</v>
      </c>
      <c r="BB223" s="689">
        <f t="shared" si="90"/>
        <v>400</v>
      </c>
      <c r="BC223" s="689">
        <f t="shared" si="90"/>
        <v>400</v>
      </c>
      <c r="BD223" s="689">
        <f t="shared" si="90"/>
        <v>400</v>
      </c>
      <c r="BE223" s="689">
        <f t="shared" si="90"/>
        <v>400</v>
      </c>
      <c r="BF223" s="689">
        <f t="shared" si="90"/>
        <v>400</v>
      </c>
      <c r="BG223" s="689">
        <f t="shared" si="90"/>
        <v>400</v>
      </c>
      <c r="BH223" s="689">
        <f t="shared" si="90"/>
        <v>400</v>
      </c>
      <c r="BI223" s="689">
        <f t="shared" si="90"/>
        <v>400</v>
      </c>
      <c r="BJ223" s="689">
        <f t="shared" si="90"/>
        <v>400</v>
      </c>
      <c r="BK223" s="689">
        <f t="shared" si="90"/>
        <v>400</v>
      </c>
      <c r="BL223" s="689">
        <f t="shared" si="90"/>
        <v>400</v>
      </c>
      <c r="BM223" s="689">
        <f t="shared" si="90"/>
        <v>400</v>
      </c>
      <c r="BN223" s="689">
        <f t="shared" si="90"/>
        <v>400</v>
      </c>
      <c r="BO223" s="689">
        <f t="shared" si="90"/>
        <v>400</v>
      </c>
      <c r="BP223" s="689">
        <f t="shared" si="90"/>
        <v>400</v>
      </c>
      <c r="BQ223" s="689">
        <f t="shared" si="90"/>
        <v>400</v>
      </c>
      <c r="BR223" s="689">
        <f t="shared" si="90"/>
        <v>400</v>
      </c>
      <c r="BS223" s="689">
        <f t="shared" si="90"/>
        <v>400</v>
      </c>
      <c r="BT223" s="689">
        <f t="shared" si="90"/>
        <v>400</v>
      </c>
      <c r="BU223" s="689">
        <f t="shared" si="90"/>
        <v>400</v>
      </c>
      <c r="BV223" s="689">
        <f t="shared" si="90"/>
        <v>400</v>
      </c>
      <c r="BW223" s="689">
        <f t="shared" si="90"/>
        <v>400</v>
      </c>
      <c r="BX223" s="689">
        <f t="shared" si="90"/>
        <v>400</v>
      </c>
      <c r="BY223" s="689">
        <f t="shared" si="90"/>
        <v>400</v>
      </c>
      <c r="BZ223" s="689">
        <f t="shared" si="90"/>
        <v>400</v>
      </c>
      <c r="CA223" s="689">
        <f t="shared" si="90"/>
        <v>400</v>
      </c>
      <c r="CB223" s="689">
        <f t="shared" si="90"/>
        <v>400</v>
      </c>
      <c r="CC223" s="689">
        <f t="shared" si="90"/>
        <v>400</v>
      </c>
      <c r="CD223" s="689">
        <f t="shared" si="90"/>
        <v>400</v>
      </c>
      <c r="CE223" s="689">
        <f t="shared" si="90"/>
        <v>400</v>
      </c>
      <c r="CF223" s="689">
        <f t="shared" si="90"/>
        <v>400</v>
      </c>
      <c r="CG223" s="689">
        <f t="shared" si="90"/>
        <v>400</v>
      </c>
      <c r="CH223" s="689">
        <f t="shared" si="90"/>
        <v>400</v>
      </c>
      <c r="CI223" s="689">
        <f t="shared" si="90"/>
        <v>400</v>
      </c>
      <c r="CJ223" s="689">
        <f t="shared" si="90"/>
        <v>400</v>
      </c>
      <c r="CK223" s="689">
        <f t="shared" si="90"/>
        <v>400</v>
      </c>
      <c r="CL223" s="689">
        <f t="shared" si="90"/>
        <v>400</v>
      </c>
      <c r="CM223" s="689">
        <f t="shared" si="90"/>
        <v>400</v>
      </c>
      <c r="CN223" s="689">
        <f t="shared" si="90"/>
        <v>400</v>
      </c>
      <c r="CO223" s="689">
        <f t="shared" si="90"/>
        <v>400</v>
      </c>
      <c r="CP223" s="689">
        <f t="shared" ref="CP223:CY223" si="91">CO223</f>
        <v>400</v>
      </c>
      <c r="CQ223" s="689">
        <f t="shared" si="91"/>
        <v>400</v>
      </c>
      <c r="CR223" s="689">
        <f t="shared" si="91"/>
        <v>400</v>
      </c>
      <c r="CS223" s="689">
        <f t="shared" si="91"/>
        <v>400</v>
      </c>
      <c r="CT223" s="689">
        <f t="shared" si="91"/>
        <v>400</v>
      </c>
      <c r="CU223" s="689">
        <f t="shared" si="91"/>
        <v>400</v>
      </c>
      <c r="CV223" s="689">
        <f t="shared" si="91"/>
        <v>400</v>
      </c>
      <c r="CW223" s="689">
        <f t="shared" si="91"/>
        <v>400</v>
      </c>
      <c r="CX223" s="689">
        <f t="shared" si="91"/>
        <v>400</v>
      </c>
      <c r="CY223" s="689">
        <f t="shared" si="91"/>
        <v>400</v>
      </c>
      <c r="CZ223" s="953">
        <v>0</v>
      </c>
      <c r="DA223" s="954">
        <v>0</v>
      </c>
      <c r="DB223" s="954">
        <v>0</v>
      </c>
      <c r="DC223" s="954">
        <v>0</v>
      </c>
      <c r="DD223" s="954">
        <v>0</v>
      </c>
      <c r="DE223" s="954">
        <v>0</v>
      </c>
      <c r="DF223" s="954">
        <v>0</v>
      </c>
      <c r="DG223" s="954">
        <v>0</v>
      </c>
      <c r="DH223" s="954">
        <v>0</v>
      </c>
      <c r="DI223" s="954">
        <v>0</v>
      </c>
      <c r="DJ223" s="954">
        <v>0</v>
      </c>
      <c r="DK223" s="954">
        <v>0</v>
      </c>
      <c r="DL223" s="954">
        <v>0</v>
      </c>
      <c r="DM223" s="954">
        <v>0</v>
      </c>
      <c r="DN223" s="954">
        <v>0</v>
      </c>
      <c r="DO223" s="954">
        <v>0</v>
      </c>
      <c r="DP223" s="954">
        <v>0</v>
      </c>
      <c r="DQ223" s="954">
        <v>0</v>
      </c>
      <c r="DR223" s="954">
        <v>0</v>
      </c>
      <c r="DS223" s="954">
        <v>0</v>
      </c>
      <c r="DT223" s="954">
        <v>0</v>
      </c>
      <c r="DU223" s="954">
        <v>0</v>
      </c>
      <c r="DV223" s="954">
        <v>0</v>
      </c>
      <c r="DW223" s="955">
        <v>0</v>
      </c>
      <c r="DX223" s="934"/>
    </row>
    <row r="224" spans="2:128" x14ac:dyDescent="0.2">
      <c r="B224" s="965"/>
      <c r="C224" s="966"/>
      <c r="D224" s="885"/>
      <c r="E224" s="920"/>
      <c r="F224" s="885"/>
      <c r="G224" s="885"/>
      <c r="H224" s="885"/>
      <c r="I224" s="885"/>
      <c r="J224" s="885"/>
      <c r="K224" s="885"/>
      <c r="L224" s="885"/>
      <c r="M224" s="885"/>
      <c r="N224" s="885"/>
      <c r="O224" s="885"/>
      <c r="P224" s="885"/>
      <c r="Q224" s="885"/>
      <c r="R224" s="964"/>
      <c r="S224" s="885"/>
      <c r="T224" s="885"/>
      <c r="U224" s="699" t="s">
        <v>496</v>
      </c>
      <c r="V224" s="697" t="s">
        <v>123</v>
      </c>
      <c r="W224" s="701" t="s">
        <v>493</v>
      </c>
      <c r="X224" s="705">
        <v>0</v>
      </c>
      <c r="Y224" s="705">
        <v>0</v>
      </c>
      <c r="Z224" s="705">
        <v>0</v>
      </c>
      <c r="AA224" s="705">
        <v>0</v>
      </c>
      <c r="AB224" s="705">
        <v>0</v>
      </c>
      <c r="AC224" s="705">
        <v>0</v>
      </c>
      <c r="AD224" s="705">
        <v>0</v>
      </c>
      <c r="AE224" s="705">
        <v>0</v>
      </c>
      <c r="AF224" s="705">
        <v>0</v>
      </c>
      <c r="AG224" s="705">
        <v>0</v>
      </c>
      <c r="AH224" s="705">
        <v>0</v>
      </c>
      <c r="AI224" s="705">
        <v>0</v>
      </c>
      <c r="AJ224" s="705">
        <v>0</v>
      </c>
      <c r="AK224" s="705">
        <v>0</v>
      </c>
      <c r="AL224" s="705">
        <v>0</v>
      </c>
      <c r="AM224" s="705">
        <v>0</v>
      </c>
      <c r="AN224" s="705">
        <v>0</v>
      </c>
      <c r="AO224" s="705">
        <v>0</v>
      </c>
      <c r="AP224" s="705">
        <v>0</v>
      </c>
      <c r="AQ224" s="705">
        <v>0</v>
      </c>
      <c r="AR224" s="705">
        <v>0</v>
      </c>
      <c r="AS224" s="705">
        <v>0</v>
      </c>
      <c r="AT224" s="705">
        <v>0</v>
      </c>
      <c r="AU224" s="705">
        <v>0</v>
      </c>
      <c r="AV224" s="705">
        <v>0</v>
      </c>
      <c r="AW224" s="705">
        <v>0</v>
      </c>
      <c r="AX224" s="705">
        <v>0</v>
      </c>
      <c r="AY224" s="705">
        <v>0</v>
      </c>
      <c r="AZ224" s="705">
        <v>0</v>
      </c>
      <c r="BA224" s="705">
        <v>0</v>
      </c>
      <c r="BB224" s="705">
        <v>0</v>
      </c>
      <c r="BC224" s="705">
        <v>0</v>
      </c>
      <c r="BD224" s="705">
        <v>0</v>
      </c>
      <c r="BE224" s="705">
        <v>0</v>
      </c>
      <c r="BF224" s="705">
        <v>0</v>
      </c>
      <c r="BG224" s="705">
        <v>0</v>
      </c>
      <c r="BH224" s="705">
        <v>0</v>
      </c>
      <c r="BI224" s="705">
        <v>0</v>
      </c>
      <c r="BJ224" s="705">
        <v>0</v>
      </c>
      <c r="BK224" s="705">
        <v>0</v>
      </c>
      <c r="BL224" s="705">
        <v>0</v>
      </c>
      <c r="BM224" s="705">
        <v>0</v>
      </c>
      <c r="BN224" s="705">
        <v>0</v>
      </c>
      <c r="BO224" s="705">
        <v>0</v>
      </c>
      <c r="BP224" s="705">
        <v>0</v>
      </c>
      <c r="BQ224" s="705">
        <v>0</v>
      </c>
      <c r="BR224" s="705">
        <v>0</v>
      </c>
      <c r="BS224" s="705">
        <v>0</v>
      </c>
      <c r="BT224" s="705">
        <v>0</v>
      </c>
      <c r="BU224" s="705">
        <v>0</v>
      </c>
      <c r="BV224" s="705">
        <v>0</v>
      </c>
      <c r="BW224" s="705">
        <v>0</v>
      </c>
      <c r="BX224" s="705">
        <v>0</v>
      </c>
      <c r="BY224" s="705">
        <v>0</v>
      </c>
      <c r="BZ224" s="705">
        <v>0</v>
      </c>
      <c r="CA224" s="705">
        <v>0</v>
      </c>
      <c r="CB224" s="705">
        <v>0</v>
      </c>
      <c r="CC224" s="705">
        <v>0</v>
      </c>
      <c r="CD224" s="705">
        <v>0</v>
      </c>
      <c r="CE224" s="705">
        <v>0</v>
      </c>
      <c r="CF224" s="705">
        <v>0</v>
      </c>
      <c r="CG224" s="705">
        <v>0</v>
      </c>
      <c r="CH224" s="705">
        <v>0</v>
      </c>
      <c r="CI224" s="705">
        <v>0</v>
      </c>
      <c r="CJ224" s="705">
        <v>0</v>
      </c>
      <c r="CK224" s="705">
        <v>0</v>
      </c>
      <c r="CL224" s="705">
        <v>0</v>
      </c>
      <c r="CM224" s="705">
        <v>0</v>
      </c>
      <c r="CN224" s="705">
        <v>0</v>
      </c>
      <c r="CO224" s="705">
        <v>0</v>
      </c>
      <c r="CP224" s="705">
        <v>0</v>
      </c>
      <c r="CQ224" s="705">
        <v>0</v>
      </c>
      <c r="CR224" s="705">
        <v>0</v>
      </c>
      <c r="CS224" s="705">
        <v>0</v>
      </c>
      <c r="CT224" s="705">
        <v>0</v>
      </c>
      <c r="CU224" s="705">
        <v>0</v>
      </c>
      <c r="CV224" s="705">
        <v>0</v>
      </c>
      <c r="CW224" s="705">
        <v>0</v>
      </c>
      <c r="CX224" s="705">
        <v>0</v>
      </c>
      <c r="CY224" s="705">
        <v>0</v>
      </c>
      <c r="CZ224" s="953">
        <v>0</v>
      </c>
      <c r="DA224" s="954">
        <v>0</v>
      </c>
      <c r="DB224" s="954">
        <v>0</v>
      </c>
      <c r="DC224" s="954">
        <v>0</v>
      </c>
      <c r="DD224" s="954">
        <v>0</v>
      </c>
      <c r="DE224" s="954">
        <v>0</v>
      </c>
      <c r="DF224" s="954">
        <v>0</v>
      </c>
      <c r="DG224" s="954">
        <v>0</v>
      </c>
      <c r="DH224" s="954">
        <v>0</v>
      </c>
      <c r="DI224" s="954">
        <v>0</v>
      </c>
      <c r="DJ224" s="954">
        <v>0</v>
      </c>
      <c r="DK224" s="954">
        <v>0</v>
      </c>
      <c r="DL224" s="954">
        <v>0</v>
      </c>
      <c r="DM224" s="954">
        <v>0</v>
      </c>
      <c r="DN224" s="954">
        <v>0</v>
      </c>
      <c r="DO224" s="954">
        <v>0</v>
      </c>
      <c r="DP224" s="954">
        <v>0</v>
      </c>
      <c r="DQ224" s="954">
        <v>0</v>
      </c>
      <c r="DR224" s="954">
        <v>0</v>
      </c>
      <c r="DS224" s="954">
        <v>0</v>
      </c>
      <c r="DT224" s="954">
        <v>0</v>
      </c>
      <c r="DU224" s="954">
        <v>0</v>
      </c>
      <c r="DV224" s="954">
        <v>0</v>
      </c>
      <c r="DW224" s="955">
        <v>0</v>
      </c>
      <c r="DX224" s="934"/>
    </row>
    <row r="225" spans="2:128" x14ac:dyDescent="0.2">
      <c r="B225" s="965"/>
      <c r="C225" s="966"/>
      <c r="D225" s="885"/>
      <c r="E225" s="920"/>
      <c r="F225" s="885"/>
      <c r="G225" s="885"/>
      <c r="H225" s="885"/>
      <c r="I225" s="885"/>
      <c r="J225" s="885"/>
      <c r="K225" s="885"/>
      <c r="L225" s="885"/>
      <c r="M225" s="885"/>
      <c r="N225" s="885"/>
      <c r="O225" s="885"/>
      <c r="P225" s="885"/>
      <c r="Q225" s="885"/>
      <c r="R225" s="964"/>
      <c r="S225" s="885"/>
      <c r="T225" s="885"/>
      <c r="U225" s="702" t="s">
        <v>497</v>
      </c>
      <c r="V225" s="703" t="s">
        <v>123</v>
      </c>
      <c r="W225" s="701" t="s">
        <v>493</v>
      </c>
      <c r="X225" s="700">
        <f>[2]Costs!F93</f>
        <v>-6.8306100000000001</v>
      </c>
      <c r="Y225" s="700">
        <f>[2]Costs!G93</f>
        <v>-20.49183</v>
      </c>
      <c r="Z225" s="700">
        <f>[2]Costs!H93</f>
        <v>-34.15305</v>
      </c>
      <c r="AA225" s="700">
        <f>[2]Costs!I93</f>
        <v>-47.814269999999993</v>
      </c>
      <c r="AB225" s="700">
        <f>[2]Costs!J93</f>
        <v>-61.475490000000001</v>
      </c>
      <c r="AC225" s="700">
        <f>[2]Costs!K93</f>
        <v>-68.306099999999986</v>
      </c>
      <c r="AD225" s="700">
        <f t="shared" ref="AD225:CO225" si="92">AC225</f>
        <v>-68.306099999999986</v>
      </c>
      <c r="AE225" s="700">
        <f t="shared" si="92"/>
        <v>-68.306099999999986</v>
      </c>
      <c r="AF225" s="700">
        <f t="shared" si="92"/>
        <v>-68.306099999999986</v>
      </c>
      <c r="AG225" s="700">
        <f t="shared" si="92"/>
        <v>-68.306099999999986</v>
      </c>
      <c r="AH225" s="700">
        <f t="shared" si="92"/>
        <v>-68.306099999999986</v>
      </c>
      <c r="AI225" s="700">
        <f t="shared" si="92"/>
        <v>-68.306099999999986</v>
      </c>
      <c r="AJ225" s="700">
        <f t="shared" si="92"/>
        <v>-68.306099999999986</v>
      </c>
      <c r="AK225" s="700">
        <f t="shared" si="92"/>
        <v>-68.306099999999986</v>
      </c>
      <c r="AL225" s="700">
        <f t="shared" si="92"/>
        <v>-68.306099999999986</v>
      </c>
      <c r="AM225" s="700">
        <f t="shared" si="92"/>
        <v>-68.306099999999986</v>
      </c>
      <c r="AN225" s="700">
        <f t="shared" si="92"/>
        <v>-68.306099999999986</v>
      </c>
      <c r="AO225" s="700">
        <f t="shared" si="92"/>
        <v>-68.306099999999986</v>
      </c>
      <c r="AP225" s="700">
        <f t="shared" si="92"/>
        <v>-68.306099999999986</v>
      </c>
      <c r="AQ225" s="700">
        <f t="shared" si="92"/>
        <v>-68.306099999999986</v>
      </c>
      <c r="AR225" s="700">
        <f t="shared" si="92"/>
        <v>-68.306099999999986</v>
      </c>
      <c r="AS225" s="700">
        <f t="shared" si="92"/>
        <v>-68.306099999999986</v>
      </c>
      <c r="AT225" s="700">
        <f t="shared" si="92"/>
        <v>-68.306099999999986</v>
      </c>
      <c r="AU225" s="700">
        <f t="shared" si="92"/>
        <v>-68.306099999999986</v>
      </c>
      <c r="AV225" s="700">
        <f t="shared" si="92"/>
        <v>-68.306099999999986</v>
      </c>
      <c r="AW225" s="700">
        <f t="shared" si="92"/>
        <v>-68.306099999999986</v>
      </c>
      <c r="AX225" s="700">
        <f t="shared" si="92"/>
        <v>-68.306099999999986</v>
      </c>
      <c r="AY225" s="700">
        <f t="shared" si="92"/>
        <v>-68.306099999999986</v>
      </c>
      <c r="AZ225" s="700">
        <f t="shared" si="92"/>
        <v>-68.306099999999986</v>
      </c>
      <c r="BA225" s="700">
        <f t="shared" si="92"/>
        <v>-68.306099999999986</v>
      </c>
      <c r="BB225" s="700">
        <f t="shared" si="92"/>
        <v>-68.306099999999986</v>
      </c>
      <c r="BC225" s="700">
        <f t="shared" si="92"/>
        <v>-68.306099999999986</v>
      </c>
      <c r="BD225" s="700">
        <f t="shared" si="92"/>
        <v>-68.306099999999986</v>
      </c>
      <c r="BE225" s="700">
        <f t="shared" si="92"/>
        <v>-68.306099999999986</v>
      </c>
      <c r="BF225" s="700">
        <f t="shared" si="92"/>
        <v>-68.306099999999986</v>
      </c>
      <c r="BG225" s="700">
        <f t="shared" si="92"/>
        <v>-68.306099999999986</v>
      </c>
      <c r="BH225" s="700">
        <f t="shared" si="92"/>
        <v>-68.306099999999986</v>
      </c>
      <c r="BI225" s="700">
        <f t="shared" si="92"/>
        <v>-68.306099999999986</v>
      </c>
      <c r="BJ225" s="700">
        <f t="shared" si="92"/>
        <v>-68.306099999999986</v>
      </c>
      <c r="BK225" s="700">
        <f t="shared" si="92"/>
        <v>-68.306099999999986</v>
      </c>
      <c r="BL225" s="700">
        <f t="shared" si="92"/>
        <v>-68.306099999999986</v>
      </c>
      <c r="BM225" s="700">
        <f t="shared" si="92"/>
        <v>-68.306099999999986</v>
      </c>
      <c r="BN225" s="700">
        <f t="shared" si="92"/>
        <v>-68.306099999999986</v>
      </c>
      <c r="BO225" s="700">
        <f t="shared" si="92"/>
        <v>-68.306099999999986</v>
      </c>
      <c r="BP225" s="700">
        <f t="shared" si="92"/>
        <v>-68.306099999999986</v>
      </c>
      <c r="BQ225" s="700">
        <f t="shared" si="92"/>
        <v>-68.306099999999986</v>
      </c>
      <c r="BR225" s="700">
        <f t="shared" si="92"/>
        <v>-68.306099999999986</v>
      </c>
      <c r="BS225" s="700">
        <f t="shared" si="92"/>
        <v>-68.306099999999986</v>
      </c>
      <c r="BT225" s="700">
        <f t="shared" si="92"/>
        <v>-68.306099999999986</v>
      </c>
      <c r="BU225" s="700">
        <f t="shared" si="92"/>
        <v>-68.306099999999986</v>
      </c>
      <c r="BV225" s="700">
        <f t="shared" si="92"/>
        <v>-68.306099999999986</v>
      </c>
      <c r="BW225" s="700">
        <f t="shared" si="92"/>
        <v>-68.306099999999986</v>
      </c>
      <c r="BX225" s="700">
        <f t="shared" si="92"/>
        <v>-68.306099999999986</v>
      </c>
      <c r="BY225" s="700">
        <f t="shared" si="92"/>
        <v>-68.306099999999986</v>
      </c>
      <c r="BZ225" s="700">
        <f t="shared" si="92"/>
        <v>-68.306099999999986</v>
      </c>
      <c r="CA225" s="700">
        <f t="shared" si="92"/>
        <v>-68.306099999999986</v>
      </c>
      <c r="CB225" s="700">
        <f t="shared" si="92"/>
        <v>-68.306099999999986</v>
      </c>
      <c r="CC225" s="700">
        <f t="shared" si="92"/>
        <v>-68.306099999999986</v>
      </c>
      <c r="CD225" s="700">
        <f t="shared" si="92"/>
        <v>-68.306099999999986</v>
      </c>
      <c r="CE225" s="700">
        <f t="shared" si="92"/>
        <v>-68.306099999999986</v>
      </c>
      <c r="CF225" s="700">
        <f t="shared" si="92"/>
        <v>-68.306099999999986</v>
      </c>
      <c r="CG225" s="700">
        <f t="shared" si="92"/>
        <v>-68.306099999999986</v>
      </c>
      <c r="CH225" s="700">
        <f t="shared" si="92"/>
        <v>-68.306099999999986</v>
      </c>
      <c r="CI225" s="700">
        <f t="shared" si="92"/>
        <v>-68.306099999999986</v>
      </c>
      <c r="CJ225" s="700">
        <f t="shared" si="92"/>
        <v>-68.306099999999986</v>
      </c>
      <c r="CK225" s="700">
        <f t="shared" si="92"/>
        <v>-68.306099999999986</v>
      </c>
      <c r="CL225" s="700">
        <f t="shared" si="92"/>
        <v>-68.306099999999986</v>
      </c>
      <c r="CM225" s="700">
        <f t="shared" si="92"/>
        <v>-68.306099999999986</v>
      </c>
      <c r="CN225" s="700">
        <f t="shared" si="92"/>
        <v>-68.306099999999986</v>
      </c>
      <c r="CO225" s="700">
        <f t="shared" si="92"/>
        <v>-68.306099999999986</v>
      </c>
      <c r="CP225" s="700">
        <f t="shared" ref="CP225:CY225" si="93">CO225</f>
        <v>-68.306099999999986</v>
      </c>
      <c r="CQ225" s="700">
        <f t="shared" si="93"/>
        <v>-68.306099999999986</v>
      </c>
      <c r="CR225" s="700">
        <f t="shared" si="93"/>
        <v>-68.306099999999986</v>
      </c>
      <c r="CS225" s="700">
        <f t="shared" si="93"/>
        <v>-68.306099999999986</v>
      </c>
      <c r="CT225" s="700">
        <f t="shared" si="93"/>
        <v>-68.306099999999986</v>
      </c>
      <c r="CU225" s="700">
        <f t="shared" si="93"/>
        <v>-68.306099999999986</v>
      </c>
      <c r="CV225" s="700">
        <f t="shared" si="93"/>
        <v>-68.306099999999986</v>
      </c>
      <c r="CW225" s="700">
        <f t="shared" si="93"/>
        <v>-68.306099999999986</v>
      </c>
      <c r="CX225" s="700">
        <f t="shared" si="93"/>
        <v>-68.306099999999986</v>
      </c>
      <c r="CY225" s="700">
        <f t="shared" si="93"/>
        <v>-68.306099999999986</v>
      </c>
      <c r="CZ225" s="953">
        <v>0</v>
      </c>
      <c r="DA225" s="954">
        <v>0</v>
      </c>
      <c r="DB225" s="954">
        <v>0</v>
      </c>
      <c r="DC225" s="954">
        <v>0</v>
      </c>
      <c r="DD225" s="954">
        <v>0</v>
      </c>
      <c r="DE225" s="954">
        <v>0</v>
      </c>
      <c r="DF225" s="954">
        <v>0</v>
      </c>
      <c r="DG225" s="954">
        <v>0</v>
      </c>
      <c r="DH225" s="954">
        <v>0</v>
      </c>
      <c r="DI225" s="954">
        <v>0</v>
      </c>
      <c r="DJ225" s="954">
        <v>0</v>
      </c>
      <c r="DK225" s="954">
        <v>0</v>
      </c>
      <c r="DL225" s="954">
        <v>0</v>
      </c>
      <c r="DM225" s="954">
        <v>0</v>
      </c>
      <c r="DN225" s="954">
        <v>0</v>
      </c>
      <c r="DO225" s="954">
        <v>0</v>
      </c>
      <c r="DP225" s="954">
        <v>0</v>
      </c>
      <c r="DQ225" s="954">
        <v>0</v>
      </c>
      <c r="DR225" s="954">
        <v>0</v>
      </c>
      <c r="DS225" s="954">
        <v>0</v>
      </c>
      <c r="DT225" s="954">
        <v>0</v>
      </c>
      <c r="DU225" s="954">
        <v>0</v>
      </c>
      <c r="DV225" s="954">
        <v>0</v>
      </c>
      <c r="DW225" s="955">
        <v>0</v>
      </c>
      <c r="DX225" s="934"/>
    </row>
    <row r="226" spans="2:128" x14ac:dyDescent="0.2">
      <c r="B226" s="965"/>
      <c r="C226" s="966"/>
      <c r="D226" s="885"/>
      <c r="E226" s="920"/>
      <c r="F226" s="885"/>
      <c r="G226" s="885"/>
      <c r="H226" s="885"/>
      <c r="I226" s="885"/>
      <c r="J226" s="885"/>
      <c r="K226" s="885"/>
      <c r="L226" s="885"/>
      <c r="M226" s="885"/>
      <c r="N226" s="885"/>
      <c r="O226" s="885"/>
      <c r="P226" s="885"/>
      <c r="Q226" s="885"/>
      <c r="R226" s="964"/>
      <c r="S226" s="885"/>
      <c r="T226" s="885"/>
      <c r="U226" s="699" t="s">
        <v>498</v>
      </c>
      <c r="V226" s="697" t="s">
        <v>123</v>
      </c>
      <c r="W226" s="701" t="s">
        <v>493</v>
      </c>
      <c r="X226" s="689">
        <f>'[2]Social &amp; Env'!L31</f>
        <v>2.3094999999999999</v>
      </c>
      <c r="Y226" s="689">
        <f>'[2]Social &amp; Env'!M31</f>
        <v>2.3094999999999999</v>
      </c>
      <c r="Z226" s="689">
        <f>'[2]Social &amp; Env'!N31</f>
        <v>2.3094999999999999</v>
      </c>
      <c r="AA226" s="689">
        <f>'[2]Social &amp; Env'!O31</f>
        <v>2.3094999999999999</v>
      </c>
      <c r="AB226" s="689">
        <f>'[2]Social &amp; Env'!P31</f>
        <v>0</v>
      </c>
      <c r="AC226" s="689">
        <f>'[2]Social &amp; Env'!Q31</f>
        <v>0</v>
      </c>
      <c r="AD226" s="689">
        <f>'[2]Social &amp; Env'!R31</f>
        <v>0</v>
      </c>
      <c r="AE226" s="689">
        <f>'[2]Social &amp; Env'!S31</f>
        <v>0</v>
      </c>
      <c r="AF226" s="689">
        <f>'[2]Social &amp; Env'!T31</f>
        <v>0</v>
      </c>
      <c r="AG226" s="689">
        <f>'[2]Social &amp; Env'!U31</f>
        <v>0</v>
      </c>
      <c r="AH226" s="689">
        <f>'[2]Social &amp; Env'!V31</f>
        <v>0</v>
      </c>
      <c r="AI226" s="689">
        <f>'[2]Social &amp; Env'!W31</f>
        <v>0</v>
      </c>
      <c r="AJ226" s="689">
        <f>'[2]Social &amp; Env'!X31</f>
        <v>0</v>
      </c>
      <c r="AK226" s="689">
        <f>'[2]Social &amp; Env'!Y31</f>
        <v>0</v>
      </c>
      <c r="AL226" s="689">
        <f>'[2]Social &amp; Env'!Z31</f>
        <v>0</v>
      </c>
      <c r="AM226" s="689">
        <f>'[2]Social &amp; Env'!AA31</f>
        <v>0</v>
      </c>
      <c r="AN226" s="689">
        <f>'[2]Social &amp; Env'!AB31</f>
        <v>0</v>
      </c>
      <c r="AO226" s="689">
        <f>'[2]Social &amp; Env'!AC31</f>
        <v>0</v>
      </c>
      <c r="AP226" s="689">
        <f>'[2]Social &amp; Env'!AD31</f>
        <v>0</v>
      </c>
      <c r="AQ226" s="689">
        <f>'[2]Social &amp; Env'!AE31</f>
        <v>0</v>
      </c>
      <c r="AR226" s="689">
        <f>'[2]Social &amp; Env'!AF31</f>
        <v>0</v>
      </c>
      <c r="AS226" s="689">
        <f>'[2]Social &amp; Env'!AG31</f>
        <v>0</v>
      </c>
      <c r="AT226" s="689">
        <f>'[2]Social &amp; Env'!AH31</f>
        <v>0</v>
      </c>
      <c r="AU226" s="689">
        <f>'[2]Social &amp; Env'!AI31</f>
        <v>0</v>
      </c>
      <c r="AV226" s="689">
        <f>'[2]Social &amp; Env'!AJ31</f>
        <v>0</v>
      </c>
      <c r="AW226" s="689">
        <f>'[2]Social &amp; Env'!AK31</f>
        <v>0</v>
      </c>
      <c r="AX226" s="689">
        <f>'[2]Social &amp; Env'!AL31</f>
        <v>0</v>
      </c>
      <c r="AY226" s="689">
        <f>'[2]Social &amp; Env'!AM31</f>
        <v>0</v>
      </c>
      <c r="AZ226" s="689">
        <f>'[2]Social &amp; Env'!AN31</f>
        <v>0</v>
      </c>
      <c r="BA226" s="689">
        <f>'[2]Social &amp; Env'!AO31</f>
        <v>0</v>
      </c>
      <c r="BB226" s="689">
        <f>'[2]Social &amp; Env'!AP31</f>
        <v>0</v>
      </c>
      <c r="BC226" s="689">
        <f>'[2]Social &amp; Env'!AQ31</f>
        <v>0</v>
      </c>
      <c r="BD226" s="689">
        <f>'[2]Social &amp; Env'!AR31</f>
        <v>0</v>
      </c>
      <c r="BE226" s="689">
        <f>'[2]Social &amp; Env'!AS31</f>
        <v>0</v>
      </c>
      <c r="BF226" s="689">
        <f>'[2]Social &amp; Env'!AT31</f>
        <v>0</v>
      </c>
      <c r="BG226" s="689">
        <f>'[2]Social &amp; Env'!AU31</f>
        <v>0</v>
      </c>
      <c r="BH226" s="689">
        <f>'[2]Social &amp; Env'!AV31</f>
        <v>0</v>
      </c>
      <c r="BI226" s="689">
        <f>'[2]Social &amp; Env'!AW31</f>
        <v>0</v>
      </c>
      <c r="BJ226" s="689">
        <f>'[2]Social &amp; Env'!AX31</f>
        <v>0</v>
      </c>
      <c r="BK226" s="689">
        <f>'[2]Social &amp; Env'!AY31</f>
        <v>0</v>
      </c>
      <c r="BL226" s="689">
        <f>'[2]Social &amp; Env'!AZ31</f>
        <v>0</v>
      </c>
      <c r="BM226" s="689">
        <f>'[2]Social &amp; Env'!BA31</f>
        <v>0</v>
      </c>
      <c r="BN226" s="689">
        <f>'[2]Social &amp; Env'!BB31</f>
        <v>0</v>
      </c>
      <c r="BO226" s="689">
        <f>'[2]Social &amp; Env'!BC31</f>
        <v>0</v>
      </c>
      <c r="BP226" s="689">
        <f>'[2]Social &amp; Env'!BD31</f>
        <v>0</v>
      </c>
      <c r="BQ226" s="689">
        <f>'[2]Social &amp; Env'!BE31</f>
        <v>0</v>
      </c>
      <c r="BR226" s="689">
        <f>'[2]Social &amp; Env'!BF31</f>
        <v>0</v>
      </c>
      <c r="BS226" s="689">
        <f>'[2]Social &amp; Env'!BG31</f>
        <v>0</v>
      </c>
      <c r="BT226" s="689">
        <f>'[2]Social &amp; Env'!BH31</f>
        <v>0</v>
      </c>
      <c r="BU226" s="689">
        <f>'[2]Social &amp; Env'!BI31</f>
        <v>0</v>
      </c>
      <c r="BV226" s="689">
        <f>'[2]Social &amp; Env'!BJ31</f>
        <v>0</v>
      </c>
      <c r="BW226" s="689">
        <f>'[2]Social &amp; Env'!BK31</f>
        <v>0</v>
      </c>
      <c r="BX226" s="689">
        <f>'[2]Social &amp; Env'!BL31</f>
        <v>0</v>
      </c>
      <c r="BY226" s="689">
        <f>'[2]Social &amp; Env'!BM31</f>
        <v>0</v>
      </c>
      <c r="BZ226" s="689">
        <f>'[2]Social &amp; Env'!BN31</f>
        <v>0</v>
      </c>
      <c r="CA226" s="689">
        <f>'[2]Social &amp; Env'!BO31</f>
        <v>0</v>
      </c>
      <c r="CB226" s="689">
        <f>'[2]Social &amp; Env'!BP31</f>
        <v>0</v>
      </c>
      <c r="CC226" s="689">
        <f>'[2]Social &amp; Env'!BQ31</f>
        <v>0</v>
      </c>
      <c r="CD226" s="689">
        <f>'[2]Social &amp; Env'!BR31</f>
        <v>0</v>
      </c>
      <c r="CE226" s="689">
        <f>'[2]Social &amp; Env'!BS31</f>
        <v>0</v>
      </c>
      <c r="CF226" s="689">
        <f>'[2]Social &amp; Env'!BT31</f>
        <v>0</v>
      </c>
      <c r="CG226" s="689">
        <f>'[2]Social &amp; Env'!BU31</f>
        <v>0</v>
      </c>
      <c r="CH226" s="689">
        <f>'[2]Social &amp; Env'!BV31</f>
        <v>0</v>
      </c>
      <c r="CI226" s="689">
        <f>'[2]Social &amp; Env'!BW31</f>
        <v>0</v>
      </c>
      <c r="CJ226" s="689">
        <f>'[2]Social &amp; Env'!BX31</f>
        <v>0</v>
      </c>
      <c r="CK226" s="689">
        <f>'[2]Social &amp; Env'!BY31</f>
        <v>0</v>
      </c>
      <c r="CL226" s="689">
        <f>'[2]Social &amp; Env'!BZ31</f>
        <v>0</v>
      </c>
      <c r="CM226" s="689">
        <f>'[2]Social &amp; Env'!CA31</f>
        <v>0</v>
      </c>
      <c r="CN226" s="689">
        <f>'[2]Social &amp; Env'!CB31</f>
        <v>0</v>
      </c>
      <c r="CO226" s="689">
        <f>'[2]Social &amp; Env'!CC31</f>
        <v>0</v>
      </c>
      <c r="CP226" s="689">
        <f>'[2]Social &amp; Env'!CD31</f>
        <v>0</v>
      </c>
      <c r="CQ226" s="689">
        <f>'[2]Social &amp; Env'!CE31</f>
        <v>0</v>
      </c>
      <c r="CR226" s="689">
        <f>'[2]Social &amp; Env'!CF31</f>
        <v>0</v>
      </c>
      <c r="CS226" s="689">
        <f>'[2]Social &amp; Env'!CG31</f>
        <v>0</v>
      </c>
      <c r="CT226" s="689">
        <f>'[2]Social &amp; Env'!CH31</f>
        <v>0</v>
      </c>
      <c r="CU226" s="689">
        <f>'[2]Social &amp; Env'!CI31</f>
        <v>0</v>
      </c>
      <c r="CV226" s="689">
        <f>'[2]Social &amp; Env'!CJ31</f>
        <v>0</v>
      </c>
      <c r="CW226" s="689">
        <f>'[2]Social &amp; Env'!CK31</f>
        <v>0</v>
      </c>
      <c r="CX226" s="689">
        <f>'[2]Social &amp; Env'!CL31</f>
        <v>0</v>
      </c>
      <c r="CY226" s="689">
        <f>'[2]Social &amp; Env'!CM31</f>
        <v>0</v>
      </c>
      <c r="CZ226" s="953">
        <v>0</v>
      </c>
      <c r="DA226" s="954">
        <v>0</v>
      </c>
      <c r="DB226" s="954">
        <v>0</v>
      </c>
      <c r="DC226" s="954">
        <v>0</v>
      </c>
      <c r="DD226" s="954">
        <v>0</v>
      </c>
      <c r="DE226" s="954">
        <v>0</v>
      </c>
      <c r="DF226" s="954">
        <v>0</v>
      </c>
      <c r="DG226" s="954">
        <v>0</v>
      </c>
      <c r="DH226" s="954">
        <v>0</v>
      </c>
      <c r="DI226" s="954">
        <v>0</v>
      </c>
      <c r="DJ226" s="954">
        <v>0</v>
      </c>
      <c r="DK226" s="954">
        <v>0</v>
      </c>
      <c r="DL226" s="954">
        <v>0</v>
      </c>
      <c r="DM226" s="954">
        <v>0</v>
      </c>
      <c r="DN226" s="954">
        <v>0</v>
      </c>
      <c r="DO226" s="954">
        <v>0</v>
      </c>
      <c r="DP226" s="954">
        <v>0</v>
      </c>
      <c r="DQ226" s="954">
        <v>0</v>
      </c>
      <c r="DR226" s="954">
        <v>0</v>
      </c>
      <c r="DS226" s="954">
        <v>0</v>
      </c>
      <c r="DT226" s="954">
        <v>0</v>
      </c>
      <c r="DU226" s="954">
        <v>0</v>
      </c>
      <c r="DV226" s="954">
        <v>0</v>
      </c>
      <c r="DW226" s="955">
        <v>0</v>
      </c>
      <c r="DX226" s="934"/>
    </row>
    <row r="227" spans="2:128" x14ac:dyDescent="0.2">
      <c r="B227" s="967"/>
      <c r="C227" s="966"/>
      <c r="D227" s="885"/>
      <c r="E227" s="920"/>
      <c r="F227" s="885"/>
      <c r="G227" s="885"/>
      <c r="H227" s="885"/>
      <c r="I227" s="885"/>
      <c r="J227" s="885"/>
      <c r="K227" s="885"/>
      <c r="L227" s="885"/>
      <c r="M227" s="885"/>
      <c r="N227" s="885"/>
      <c r="O227" s="885"/>
      <c r="P227" s="885"/>
      <c r="Q227" s="885"/>
      <c r="R227" s="964"/>
      <c r="S227" s="885"/>
      <c r="T227" s="885"/>
      <c r="U227" s="699" t="s">
        <v>499</v>
      </c>
      <c r="V227" s="697" t="s">
        <v>123</v>
      </c>
      <c r="W227" s="701" t="s">
        <v>493</v>
      </c>
      <c r="X227" s="689">
        <f>'[2]Social &amp; Env'!L32</f>
        <v>0</v>
      </c>
      <c r="Y227" s="689">
        <f>'[2]Social &amp; Env'!M32</f>
        <v>0.35549999999999998</v>
      </c>
      <c r="Z227" s="689">
        <f>'[2]Social &amp; Env'!N32</f>
        <v>0.71099999999999997</v>
      </c>
      <c r="AA227" s="689">
        <f>'[2]Social &amp; Env'!O32</f>
        <v>1.0665</v>
      </c>
      <c r="AB227" s="689">
        <f>'[2]Social &amp; Env'!P32</f>
        <v>1.4219999999999999</v>
      </c>
      <c r="AC227" s="689">
        <f>'[2]Social &amp; Env'!Q32</f>
        <v>1.4219999999999999</v>
      </c>
      <c r="AD227" s="689">
        <f>'[2]Social &amp; Env'!R32</f>
        <v>1.4219999999999999</v>
      </c>
      <c r="AE227" s="689">
        <f>'[2]Social &amp; Env'!S32</f>
        <v>1.4219999999999999</v>
      </c>
      <c r="AF227" s="689">
        <f>'[2]Social &amp; Env'!T32</f>
        <v>1.4219999999999999</v>
      </c>
      <c r="AG227" s="689">
        <f>'[2]Social &amp; Env'!U32</f>
        <v>1.4219999999999999</v>
      </c>
      <c r="AH227" s="689">
        <f>'[2]Social &amp; Env'!V32</f>
        <v>1.4219999999999999</v>
      </c>
      <c r="AI227" s="689">
        <f>'[2]Social &amp; Env'!W32</f>
        <v>1.4219999999999999</v>
      </c>
      <c r="AJ227" s="689">
        <f>'[2]Social &amp; Env'!X32</f>
        <v>1.4219999999999999</v>
      </c>
      <c r="AK227" s="689">
        <f>'[2]Social &amp; Env'!Y32</f>
        <v>1.4219999999999999</v>
      </c>
      <c r="AL227" s="689">
        <f>'[2]Social &amp; Env'!Z32</f>
        <v>1.4219999999999999</v>
      </c>
      <c r="AM227" s="689">
        <f>'[2]Social &amp; Env'!AA32</f>
        <v>1.4219999999999999</v>
      </c>
      <c r="AN227" s="689">
        <f>'[2]Social &amp; Env'!AB32</f>
        <v>1.4219999999999999</v>
      </c>
      <c r="AO227" s="689">
        <f>'[2]Social &amp; Env'!AC32</f>
        <v>1.4219999999999999</v>
      </c>
      <c r="AP227" s="689">
        <f>'[2]Social &amp; Env'!AD32</f>
        <v>1.4219999999999999</v>
      </c>
      <c r="AQ227" s="689">
        <f>'[2]Social &amp; Env'!AE32</f>
        <v>1.4219999999999999</v>
      </c>
      <c r="AR227" s="689">
        <f>'[2]Social &amp; Env'!AF32</f>
        <v>1.4219999999999999</v>
      </c>
      <c r="AS227" s="689">
        <f>'[2]Social &amp; Env'!AG32</f>
        <v>1.4219999999999999</v>
      </c>
      <c r="AT227" s="689">
        <f>'[2]Social &amp; Env'!AH32</f>
        <v>1.4219999999999999</v>
      </c>
      <c r="AU227" s="689">
        <f>'[2]Social &amp; Env'!AI32</f>
        <v>1.4219999999999999</v>
      </c>
      <c r="AV227" s="689">
        <f>'[2]Social &amp; Env'!AJ32</f>
        <v>1.4219999999999999</v>
      </c>
      <c r="AW227" s="689">
        <f>'[2]Social &amp; Env'!AK32</f>
        <v>1.4219999999999999</v>
      </c>
      <c r="AX227" s="689">
        <f>'[2]Social &amp; Env'!AL32</f>
        <v>1.4219999999999999</v>
      </c>
      <c r="AY227" s="689">
        <f>'[2]Social &amp; Env'!AM32</f>
        <v>1.4219999999999999</v>
      </c>
      <c r="AZ227" s="689">
        <f>'[2]Social &amp; Env'!AN32</f>
        <v>1.4219999999999999</v>
      </c>
      <c r="BA227" s="689">
        <f>'[2]Social &amp; Env'!AO32</f>
        <v>1.4219999999999999</v>
      </c>
      <c r="BB227" s="689">
        <f>'[2]Social &amp; Env'!AP32</f>
        <v>1.4219999999999999</v>
      </c>
      <c r="BC227" s="689">
        <f>'[2]Social &amp; Env'!AQ32</f>
        <v>1.4219999999999999</v>
      </c>
      <c r="BD227" s="689">
        <f>'[2]Social &amp; Env'!AR32</f>
        <v>1.4219999999999999</v>
      </c>
      <c r="BE227" s="689">
        <f>'[2]Social &amp; Env'!AS32</f>
        <v>1.4219999999999999</v>
      </c>
      <c r="BF227" s="689">
        <f>'[2]Social &amp; Env'!AT32</f>
        <v>1.4219999999999999</v>
      </c>
      <c r="BG227" s="689">
        <f>'[2]Social &amp; Env'!AU32</f>
        <v>1.4219999999999999</v>
      </c>
      <c r="BH227" s="689">
        <f>'[2]Social &amp; Env'!AV32</f>
        <v>1.4219999999999999</v>
      </c>
      <c r="BI227" s="689">
        <f>'[2]Social &amp; Env'!AW32</f>
        <v>1.4219999999999999</v>
      </c>
      <c r="BJ227" s="689">
        <f>'[2]Social &amp; Env'!AX32</f>
        <v>1.4219999999999999</v>
      </c>
      <c r="BK227" s="689">
        <f>'[2]Social &amp; Env'!AY32</f>
        <v>1.4219999999999999</v>
      </c>
      <c r="BL227" s="689">
        <f>'[2]Social &amp; Env'!AZ32</f>
        <v>1.4219999999999999</v>
      </c>
      <c r="BM227" s="689">
        <f>'[2]Social &amp; Env'!BA32</f>
        <v>1.4219999999999999</v>
      </c>
      <c r="BN227" s="689">
        <f>'[2]Social &amp; Env'!BB32</f>
        <v>1.4219999999999999</v>
      </c>
      <c r="BO227" s="689">
        <f>'[2]Social &amp; Env'!BC32</f>
        <v>1.4219999999999999</v>
      </c>
      <c r="BP227" s="689">
        <f>'[2]Social &amp; Env'!BD32</f>
        <v>1.4219999999999999</v>
      </c>
      <c r="BQ227" s="689">
        <f>'[2]Social &amp; Env'!BE32</f>
        <v>1.4219999999999999</v>
      </c>
      <c r="BR227" s="689">
        <f>'[2]Social &amp; Env'!BF32</f>
        <v>1.4219999999999999</v>
      </c>
      <c r="BS227" s="689">
        <f>'[2]Social &amp; Env'!BG32</f>
        <v>1.4219999999999999</v>
      </c>
      <c r="BT227" s="689">
        <f>'[2]Social &amp; Env'!BH32</f>
        <v>1.4219999999999999</v>
      </c>
      <c r="BU227" s="689">
        <f>'[2]Social &amp; Env'!BI32</f>
        <v>1.4219999999999999</v>
      </c>
      <c r="BV227" s="689">
        <f>'[2]Social &amp; Env'!BJ32</f>
        <v>1.4219999999999999</v>
      </c>
      <c r="BW227" s="689">
        <f>'[2]Social &amp; Env'!BK32</f>
        <v>1.4219999999999999</v>
      </c>
      <c r="BX227" s="689">
        <f>'[2]Social &amp; Env'!BL32</f>
        <v>1.4219999999999999</v>
      </c>
      <c r="BY227" s="689">
        <f>'[2]Social &amp; Env'!BM32</f>
        <v>1.4219999999999999</v>
      </c>
      <c r="BZ227" s="689">
        <f>'[2]Social &amp; Env'!BN32</f>
        <v>1.4219999999999999</v>
      </c>
      <c r="CA227" s="689">
        <f>'[2]Social &amp; Env'!BO32</f>
        <v>1.4219999999999999</v>
      </c>
      <c r="CB227" s="689">
        <f>'[2]Social &amp; Env'!BP32</f>
        <v>1.4219999999999999</v>
      </c>
      <c r="CC227" s="689">
        <f>'[2]Social &amp; Env'!BQ32</f>
        <v>1.4219999999999999</v>
      </c>
      <c r="CD227" s="689">
        <f>'[2]Social &amp; Env'!BR32</f>
        <v>1.4219999999999999</v>
      </c>
      <c r="CE227" s="689">
        <f>'[2]Social &amp; Env'!BS32</f>
        <v>1.4219999999999999</v>
      </c>
      <c r="CF227" s="689">
        <f>'[2]Social &amp; Env'!BT32</f>
        <v>1.4219999999999999</v>
      </c>
      <c r="CG227" s="689">
        <f>'[2]Social &amp; Env'!BU32</f>
        <v>1.4219999999999999</v>
      </c>
      <c r="CH227" s="689">
        <f>'[2]Social &amp; Env'!BV32</f>
        <v>1.4219999999999999</v>
      </c>
      <c r="CI227" s="689">
        <f>'[2]Social &amp; Env'!BW32</f>
        <v>1.4219999999999999</v>
      </c>
      <c r="CJ227" s="689">
        <f>'[2]Social &amp; Env'!BX32</f>
        <v>1.4219999999999999</v>
      </c>
      <c r="CK227" s="689">
        <f>'[2]Social &amp; Env'!BY32</f>
        <v>1.4219999999999999</v>
      </c>
      <c r="CL227" s="689">
        <f>'[2]Social &amp; Env'!BZ32</f>
        <v>1.4219999999999999</v>
      </c>
      <c r="CM227" s="689">
        <f>'[2]Social &amp; Env'!CA32</f>
        <v>1.4219999999999999</v>
      </c>
      <c r="CN227" s="689">
        <f>'[2]Social &amp; Env'!CB32</f>
        <v>1.4219999999999999</v>
      </c>
      <c r="CO227" s="689">
        <f>'[2]Social &amp; Env'!CC32</f>
        <v>1.4219999999999999</v>
      </c>
      <c r="CP227" s="689">
        <f>'[2]Social &amp; Env'!CD32</f>
        <v>1.4219999999999999</v>
      </c>
      <c r="CQ227" s="689">
        <f>'[2]Social &amp; Env'!CE32</f>
        <v>1.4219999999999999</v>
      </c>
      <c r="CR227" s="689">
        <f>'[2]Social &amp; Env'!CF32</f>
        <v>1.4219999999999999</v>
      </c>
      <c r="CS227" s="689">
        <f>'[2]Social &amp; Env'!CG32</f>
        <v>1.4219999999999999</v>
      </c>
      <c r="CT227" s="689">
        <f>'[2]Social &amp; Env'!CH32</f>
        <v>1.4219999999999999</v>
      </c>
      <c r="CU227" s="689">
        <f>'[2]Social &amp; Env'!CI32</f>
        <v>1.4219999999999999</v>
      </c>
      <c r="CV227" s="689">
        <f>'[2]Social &amp; Env'!CJ32</f>
        <v>1.4219999999999999</v>
      </c>
      <c r="CW227" s="689">
        <f>'[2]Social &amp; Env'!CK32</f>
        <v>1.4219999999999999</v>
      </c>
      <c r="CX227" s="689">
        <f>'[2]Social &amp; Env'!CL32</f>
        <v>1.4219999999999999</v>
      </c>
      <c r="CY227" s="689">
        <f>'[2]Social &amp; Env'!CM32</f>
        <v>1.4219999999999999</v>
      </c>
      <c r="CZ227" s="953">
        <v>0</v>
      </c>
      <c r="DA227" s="954">
        <v>0</v>
      </c>
      <c r="DB227" s="954">
        <v>0</v>
      </c>
      <c r="DC227" s="954">
        <v>0</v>
      </c>
      <c r="DD227" s="954">
        <v>0</v>
      </c>
      <c r="DE227" s="954">
        <v>0</v>
      </c>
      <c r="DF227" s="954">
        <v>0</v>
      </c>
      <c r="DG227" s="954">
        <v>0</v>
      </c>
      <c r="DH227" s="954">
        <v>0</v>
      </c>
      <c r="DI227" s="954">
        <v>0</v>
      </c>
      <c r="DJ227" s="954">
        <v>0</v>
      </c>
      <c r="DK227" s="954">
        <v>0</v>
      </c>
      <c r="DL227" s="954">
        <v>0</v>
      </c>
      <c r="DM227" s="954">
        <v>0</v>
      </c>
      <c r="DN227" s="954">
        <v>0</v>
      </c>
      <c r="DO227" s="954">
        <v>0</v>
      </c>
      <c r="DP227" s="954">
        <v>0</v>
      </c>
      <c r="DQ227" s="954">
        <v>0</v>
      </c>
      <c r="DR227" s="954">
        <v>0</v>
      </c>
      <c r="DS227" s="954">
        <v>0</v>
      </c>
      <c r="DT227" s="954">
        <v>0</v>
      </c>
      <c r="DU227" s="954">
        <v>0</v>
      </c>
      <c r="DV227" s="954">
        <v>0</v>
      </c>
      <c r="DW227" s="955">
        <v>0</v>
      </c>
      <c r="DX227" s="934"/>
    </row>
    <row r="228" spans="2:128" x14ac:dyDescent="0.2">
      <c r="B228" s="967"/>
      <c r="C228" s="966"/>
      <c r="D228" s="885"/>
      <c r="E228" s="920"/>
      <c r="F228" s="885"/>
      <c r="G228" s="885"/>
      <c r="H228" s="885"/>
      <c r="I228" s="885"/>
      <c r="J228" s="885"/>
      <c r="K228" s="885"/>
      <c r="L228" s="885"/>
      <c r="M228" s="885"/>
      <c r="N228" s="885"/>
      <c r="O228" s="885"/>
      <c r="P228" s="885"/>
      <c r="Q228" s="885"/>
      <c r="R228" s="964"/>
      <c r="S228" s="885"/>
      <c r="T228" s="885"/>
      <c r="U228" s="699" t="s">
        <v>500</v>
      </c>
      <c r="V228" s="697" t="s">
        <v>123</v>
      </c>
      <c r="W228" s="701" t="s">
        <v>493</v>
      </c>
      <c r="X228" s="700">
        <f>[2]carbon!J30</f>
        <v>17.136338485130299</v>
      </c>
      <c r="Y228" s="700">
        <f>[2]carbon!K30</f>
        <v>17.421944126549132</v>
      </c>
      <c r="Z228" s="700">
        <f>[2]carbon!L30</f>
        <v>17.707549767967972</v>
      </c>
      <c r="AA228" s="700">
        <f>[2]carbon!M30</f>
        <v>17.993155409386812</v>
      </c>
      <c r="AB228" s="700">
        <f>[2]carbon!N30</f>
        <v>0</v>
      </c>
      <c r="AC228" s="700">
        <f>[2]carbon!O30</f>
        <v>0</v>
      </c>
      <c r="AD228" s="700">
        <f>[2]carbon!P30</f>
        <v>0</v>
      </c>
      <c r="AE228" s="700">
        <f>[2]carbon!Q30</f>
        <v>0</v>
      </c>
      <c r="AF228" s="700">
        <f>[2]carbon!R30</f>
        <v>0</v>
      </c>
      <c r="AG228" s="700">
        <f>[2]carbon!S30</f>
        <v>0</v>
      </c>
      <c r="AH228" s="700">
        <f>[2]carbon!T30</f>
        <v>0</v>
      </c>
      <c r="AI228" s="700">
        <f>[2]carbon!U30</f>
        <v>0</v>
      </c>
      <c r="AJ228" s="700">
        <f>[2]carbon!V30</f>
        <v>0</v>
      </c>
      <c r="AK228" s="700">
        <f>[2]carbon!W30</f>
        <v>0</v>
      </c>
      <c r="AL228" s="700">
        <f>[2]carbon!X30</f>
        <v>0</v>
      </c>
      <c r="AM228" s="700">
        <f>[2]carbon!Y30</f>
        <v>0</v>
      </c>
      <c r="AN228" s="700">
        <f>[2]carbon!Z30</f>
        <v>0</v>
      </c>
      <c r="AO228" s="700">
        <f>[2]carbon!AA30</f>
        <v>0</v>
      </c>
      <c r="AP228" s="700">
        <f>[2]carbon!AB30</f>
        <v>0</v>
      </c>
      <c r="AQ228" s="700">
        <f>[2]carbon!AC30</f>
        <v>0</v>
      </c>
      <c r="AR228" s="700">
        <f>[2]carbon!AD30</f>
        <v>0</v>
      </c>
      <c r="AS228" s="700">
        <f>[2]carbon!AE30</f>
        <v>0</v>
      </c>
      <c r="AT228" s="700">
        <f>[2]carbon!AF30</f>
        <v>0</v>
      </c>
      <c r="AU228" s="700">
        <f>[2]carbon!AG30</f>
        <v>0</v>
      </c>
      <c r="AV228" s="700">
        <f>[2]carbon!AH30</f>
        <v>0</v>
      </c>
      <c r="AW228" s="700">
        <f>[2]carbon!AI30</f>
        <v>0</v>
      </c>
      <c r="AX228" s="700">
        <f>[2]carbon!AJ30</f>
        <v>0</v>
      </c>
      <c r="AY228" s="700">
        <f>[2]carbon!AK30</f>
        <v>0</v>
      </c>
      <c r="AZ228" s="700">
        <f>[2]carbon!AL30</f>
        <v>0</v>
      </c>
      <c r="BA228" s="700">
        <f>[2]carbon!AM30</f>
        <v>0</v>
      </c>
      <c r="BB228" s="700">
        <f>[2]carbon!AN30</f>
        <v>0</v>
      </c>
      <c r="BC228" s="700">
        <f>[2]carbon!AO30</f>
        <v>0</v>
      </c>
      <c r="BD228" s="700">
        <f>[2]carbon!AP30</f>
        <v>0</v>
      </c>
      <c r="BE228" s="700">
        <f>[2]carbon!AQ30</f>
        <v>0</v>
      </c>
      <c r="BF228" s="700">
        <f>[2]carbon!AR30</f>
        <v>0</v>
      </c>
      <c r="BG228" s="700">
        <f>[2]carbon!AS30</f>
        <v>0</v>
      </c>
      <c r="BH228" s="700">
        <f>[2]carbon!AT30</f>
        <v>0</v>
      </c>
      <c r="BI228" s="700">
        <f>[2]carbon!AU30</f>
        <v>0</v>
      </c>
      <c r="BJ228" s="700">
        <f>[2]carbon!AV30</f>
        <v>0</v>
      </c>
      <c r="BK228" s="700">
        <f>[2]carbon!AW30</f>
        <v>0</v>
      </c>
      <c r="BL228" s="700">
        <f>[2]carbon!AX30</f>
        <v>0</v>
      </c>
      <c r="BM228" s="700">
        <f>[2]carbon!AY30</f>
        <v>0</v>
      </c>
      <c r="BN228" s="700">
        <f>[2]carbon!AZ30</f>
        <v>0</v>
      </c>
      <c r="BO228" s="700">
        <f>[2]carbon!BA30</f>
        <v>0</v>
      </c>
      <c r="BP228" s="700">
        <f>[2]carbon!BB30</f>
        <v>0</v>
      </c>
      <c r="BQ228" s="700">
        <f>[2]carbon!BC30</f>
        <v>0</v>
      </c>
      <c r="BR228" s="700">
        <f>[2]carbon!BD30</f>
        <v>0</v>
      </c>
      <c r="BS228" s="700">
        <f>[2]carbon!BE30</f>
        <v>0</v>
      </c>
      <c r="BT228" s="700">
        <f>[2]carbon!BF30</f>
        <v>0</v>
      </c>
      <c r="BU228" s="700">
        <f>[2]carbon!BG30</f>
        <v>0</v>
      </c>
      <c r="BV228" s="700">
        <f>[2]carbon!BH30</f>
        <v>0</v>
      </c>
      <c r="BW228" s="700">
        <f>[2]carbon!BI30</f>
        <v>0</v>
      </c>
      <c r="BX228" s="700">
        <f>[2]carbon!BJ30</f>
        <v>0</v>
      </c>
      <c r="BY228" s="700">
        <f>[2]carbon!BK30</f>
        <v>0</v>
      </c>
      <c r="BZ228" s="700">
        <f>[2]carbon!BL30</f>
        <v>0</v>
      </c>
      <c r="CA228" s="700">
        <f>[2]carbon!BM30</f>
        <v>0</v>
      </c>
      <c r="CB228" s="700">
        <f>[2]carbon!BN30</f>
        <v>0</v>
      </c>
      <c r="CC228" s="700">
        <f>[2]carbon!BO30</f>
        <v>0</v>
      </c>
      <c r="CD228" s="700">
        <f>[2]carbon!BP30</f>
        <v>0</v>
      </c>
      <c r="CE228" s="700">
        <f>[2]carbon!BQ30</f>
        <v>0</v>
      </c>
      <c r="CF228" s="700">
        <f>[2]carbon!BR30</f>
        <v>0</v>
      </c>
      <c r="CG228" s="700">
        <f>[2]carbon!BS30</f>
        <v>0</v>
      </c>
      <c r="CH228" s="700">
        <f>[2]carbon!BT30</f>
        <v>0</v>
      </c>
      <c r="CI228" s="700">
        <f>[2]carbon!BU30</f>
        <v>0</v>
      </c>
      <c r="CJ228" s="700">
        <f>[2]carbon!BV30</f>
        <v>0</v>
      </c>
      <c r="CK228" s="700">
        <f>[2]carbon!BW30</f>
        <v>0</v>
      </c>
      <c r="CL228" s="700">
        <f>[2]carbon!BX30</f>
        <v>0</v>
      </c>
      <c r="CM228" s="700">
        <f>[2]carbon!BY30</f>
        <v>0</v>
      </c>
      <c r="CN228" s="700">
        <f>[2]carbon!BZ30</f>
        <v>0</v>
      </c>
      <c r="CO228" s="700">
        <f>[2]carbon!CA30</f>
        <v>0</v>
      </c>
      <c r="CP228" s="700">
        <f>[2]carbon!CB30</f>
        <v>0</v>
      </c>
      <c r="CQ228" s="700">
        <f>[2]carbon!CC30</f>
        <v>0</v>
      </c>
      <c r="CR228" s="700">
        <f>[2]carbon!CD30</f>
        <v>0</v>
      </c>
      <c r="CS228" s="700">
        <f>[2]carbon!CE30</f>
        <v>0</v>
      </c>
      <c r="CT228" s="700">
        <f>[2]carbon!CF30</f>
        <v>0</v>
      </c>
      <c r="CU228" s="700">
        <f>[2]carbon!CG30</f>
        <v>0</v>
      </c>
      <c r="CV228" s="700">
        <f>[2]carbon!CH30</f>
        <v>0</v>
      </c>
      <c r="CW228" s="700">
        <f>[2]carbon!CI30</f>
        <v>0</v>
      </c>
      <c r="CX228" s="700">
        <f>[2]carbon!CJ30</f>
        <v>0</v>
      </c>
      <c r="CY228" s="700">
        <f>[2]carbon!CK30</f>
        <v>0</v>
      </c>
      <c r="CZ228" s="953">
        <v>0</v>
      </c>
      <c r="DA228" s="954">
        <v>0</v>
      </c>
      <c r="DB228" s="954">
        <v>0</v>
      </c>
      <c r="DC228" s="954">
        <v>0</v>
      </c>
      <c r="DD228" s="954">
        <v>0</v>
      </c>
      <c r="DE228" s="954">
        <v>0</v>
      </c>
      <c r="DF228" s="954">
        <v>0</v>
      </c>
      <c r="DG228" s="954">
        <v>0</v>
      </c>
      <c r="DH228" s="954">
        <v>0</v>
      </c>
      <c r="DI228" s="954">
        <v>0</v>
      </c>
      <c r="DJ228" s="954">
        <v>0</v>
      </c>
      <c r="DK228" s="954">
        <v>0</v>
      </c>
      <c r="DL228" s="954">
        <v>0</v>
      </c>
      <c r="DM228" s="954">
        <v>0</v>
      </c>
      <c r="DN228" s="954">
        <v>0</v>
      </c>
      <c r="DO228" s="954">
        <v>0</v>
      </c>
      <c r="DP228" s="954">
        <v>0</v>
      </c>
      <c r="DQ228" s="954">
        <v>0</v>
      </c>
      <c r="DR228" s="954">
        <v>0</v>
      </c>
      <c r="DS228" s="954">
        <v>0</v>
      </c>
      <c r="DT228" s="954">
        <v>0</v>
      </c>
      <c r="DU228" s="954">
        <v>0</v>
      </c>
      <c r="DV228" s="954">
        <v>0</v>
      </c>
      <c r="DW228" s="955">
        <v>0</v>
      </c>
      <c r="DX228" s="934"/>
    </row>
    <row r="229" spans="2:128" x14ac:dyDescent="0.2">
      <c r="B229" s="967"/>
      <c r="C229" s="966"/>
      <c r="D229" s="885"/>
      <c r="E229" s="920"/>
      <c r="F229" s="885"/>
      <c r="G229" s="885"/>
      <c r="H229" s="885"/>
      <c r="I229" s="885"/>
      <c r="J229" s="885"/>
      <c r="K229" s="885"/>
      <c r="L229" s="885"/>
      <c r="M229" s="885"/>
      <c r="N229" s="885"/>
      <c r="O229" s="885"/>
      <c r="P229" s="885"/>
      <c r="Q229" s="885"/>
      <c r="R229" s="964"/>
      <c r="S229" s="885"/>
      <c r="T229" s="885"/>
      <c r="U229" s="699" t="s">
        <v>501</v>
      </c>
      <c r="V229" s="697" t="s">
        <v>123</v>
      </c>
      <c r="W229" s="701" t="s">
        <v>493</v>
      </c>
      <c r="X229" s="700">
        <f>[2]carbon!J31</f>
        <v>0</v>
      </c>
      <c r="Y229" s="700">
        <f>[2]carbon!K31</f>
        <v>0.12592419150073186</v>
      </c>
      <c r="Z229" s="700">
        <f>[2]carbon!L31</f>
        <v>0.12798852250894058</v>
      </c>
      <c r="AA229" s="700">
        <f>[2]carbon!M31</f>
        <v>0.13005285351714932</v>
      </c>
      <c r="AB229" s="700">
        <f>[2]carbon!N31</f>
        <v>0.13211718452535803</v>
      </c>
      <c r="AC229" s="700">
        <f>[2]carbon!O31</f>
        <v>0.1341815155335668</v>
      </c>
      <c r="AD229" s="700">
        <f>[2]carbon!P31</f>
        <v>0.13624584654177549</v>
      </c>
      <c r="AE229" s="700">
        <f>[2]carbon!Q31</f>
        <v>0.13831017754998418</v>
      </c>
      <c r="AF229" s="700">
        <f>[2]carbon!R31</f>
        <v>0.14037450855819289</v>
      </c>
      <c r="AG229" s="700">
        <f>[2]carbon!S31</f>
        <v>0.14243883956640163</v>
      </c>
      <c r="AH229" s="700">
        <f>[2]carbon!T31</f>
        <v>0.14450317057461032</v>
      </c>
      <c r="AI229" s="700">
        <f>[2]carbon!U31</f>
        <v>0.15792132212796703</v>
      </c>
      <c r="AJ229" s="700">
        <f>[2]carbon!V31</f>
        <v>0.17133947368132371</v>
      </c>
      <c r="AK229" s="700">
        <f>[2]carbon!W31</f>
        <v>0.18475762523468037</v>
      </c>
      <c r="AL229" s="700">
        <f>[2]carbon!X31</f>
        <v>0.19817577678803705</v>
      </c>
      <c r="AM229" s="700">
        <f>[2]carbon!Y31</f>
        <v>0.21159392834139376</v>
      </c>
      <c r="AN229" s="700">
        <f>[2]carbon!Z31</f>
        <v>0.22501207989475039</v>
      </c>
      <c r="AO229" s="700">
        <f>[2]carbon!AA31</f>
        <v>0.23843023144810707</v>
      </c>
      <c r="AP229" s="700">
        <f>[2]carbon!AB31</f>
        <v>0.25184838300146373</v>
      </c>
      <c r="AQ229" s="700">
        <f>[2]carbon!AC31</f>
        <v>0.26526653455482041</v>
      </c>
      <c r="AR229" s="700">
        <f>[2]carbon!AD31</f>
        <v>0.27868468610817704</v>
      </c>
      <c r="AS229" s="700">
        <f>[2]carbon!AE31</f>
        <v>0.29210283766153378</v>
      </c>
      <c r="AT229" s="700">
        <f>[2]carbon!AF31</f>
        <v>0.30552098921489046</v>
      </c>
      <c r="AU229" s="700">
        <f>[2]carbon!AG31</f>
        <v>0.31893914076824709</v>
      </c>
      <c r="AV229" s="700">
        <f>[2]carbon!AH31</f>
        <v>0.33235729232160377</v>
      </c>
      <c r="AW229" s="700">
        <f>[2]carbon!AI31</f>
        <v>0.34577544387496045</v>
      </c>
      <c r="AX229" s="700">
        <f>[2]carbon!AJ31</f>
        <v>0.35919359542831719</v>
      </c>
      <c r="AY229" s="700">
        <f>[2]carbon!AK31</f>
        <v>0.37261174698167382</v>
      </c>
      <c r="AZ229" s="700">
        <f>[2]carbon!AL31</f>
        <v>0.3860298985350305</v>
      </c>
      <c r="BA229" s="700">
        <f>[2]carbon!AM31</f>
        <v>0.39944805008838719</v>
      </c>
      <c r="BB229" s="700">
        <f>[2]carbon!AN31</f>
        <v>0.41286620164174387</v>
      </c>
      <c r="BC229" s="700">
        <f>[2]carbon!AO31</f>
        <v>0.42746679222685602</v>
      </c>
      <c r="BD229" s="700">
        <f>[2]carbon!AP31</f>
        <v>0.44161112534561175</v>
      </c>
      <c r="BE229" s="700">
        <f>[2]carbon!AQ31</f>
        <v>0.4558242614593741</v>
      </c>
      <c r="BF229" s="700">
        <f>[2]carbon!AR31</f>
        <v>0.47004236146934542</v>
      </c>
      <c r="BG229" s="700">
        <f>[2]carbon!AS31</f>
        <v>0.48380725773701705</v>
      </c>
      <c r="BH229" s="700">
        <f>[2]carbon!AT31</f>
        <v>0.49765383936384844</v>
      </c>
      <c r="BI229" s="700">
        <f>[2]carbon!AU31</f>
        <v>0.51099640588823103</v>
      </c>
      <c r="BJ229" s="700">
        <f>[2]carbon!AV31</f>
        <v>0.52402164034226906</v>
      </c>
      <c r="BK229" s="700">
        <f>[2]carbon!AW31</f>
        <v>0.53682831459683711</v>
      </c>
      <c r="BL229" s="700">
        <f>[2]carbon!AX31</f>
        <v>0.54931296653134332</v>
      </c>
      <c r="BM229" s="700">
        <f>[2]carbon!AY31</f>
        <v>0.55922190962390206</v>
      </c>
      <c r="BN229" s="700">
        <f>[2]carbon!AZ31</f>
        <v>0.5690710136257201</v>
      </c>
      <c r="BO229" s="700">
        <f>[2]carbon!BA31</f>
        <v>0.57792238423645914</v>
      </c>
      <c r="BP229" s="700">
        <f>[2]carbon!BB31</f>
        <v>0.58629899192906709</v>
      </c>
      <c r="BQ229" s="700">
        <f>[2]carbon!BC31</f>
        <v>0.59366622855622297</v>
      </c>
      <c r="BR229" s="700">
        <f>[2]carbon!BD31</f>
        <v>0.60093200048593431</v>
      </c>
      <c r="BS229" s="700">
        <f>[2]carbon!BE31</f>
        <v>0.6069982447505442</v>
      </c>
      <c r="BT229" s="700">
        <f>[2]carbon!BF31</f>
        <v>0.61254572893510362</v>
      </c>
      <c r="BU229" s="700">
        <f>[2]carbon!BG31</f>
        <v>0.61725127489188192</v>
      </c>
      <c r="BV229" s="700">
        <f>[2]carbon!BH31</f>
        <v>0.62130957457515512</v>
      </c>
      <c r="BW229" s="700">
        <f>[2]carbon!BI31</f>
        <v>0.62534060967203098</v>
      </c>
      <c r="BX229" s="700">
        <f>[2]carbon!BJ31</f>
        <v>0.62868146977721651</v>
      </c>
      <c r="BY229" s="700">
        <f>[2]carbon!BK31</f>
        <v>0.63151853320331441</v>
      </c>
      <c r="BZ229" s="700">
        <f>[2]carbon!BL31</f>
        <v>0.63321957338003509</v>
      </c>
      <c r="CA229" s="700">
        <f>[2]carbon!BM31</f>
        <v>0.63500589868319657</v>
      </c>
      <c r="CB229" s="700">
        <f>[2]carbon!BN31</f>
        <v>0.63515867106177581</v>
      </c>
      <c r="CC229" s="700">
        <f>[2]carbon!BO31</f>
        <v>0.63538714863225521</v>
      </c>
      <c r="CD229" s="700">
        <f>[2]carbon!BP31</f>
        <v>0.63459580719498299</v>
      </c>
      <c r="CE229" s="700">
        <f>[2]carbon!BQ31</f>
        <v>0.63342426923392459</v>
      </c>
      <c r="CF229" s="700">
        <f>[2]carbon!BR31</f>
        <v>0.63110921227858297</v>
      </c>
      <c r="CG229" s="700">
        <f>[2]carbon!BS31</f>
        <v>0.63078990504949428</v>
      </c>
      <c r="CH229" s="700">
        <f>[2]carbon!BT31</f>
        <v>0.62936257146474472</v>
      </c>
      <c r="CI229" s="700">
        <f>[2]carbon!BU31</f>
        <v>0.62745709598532151</v>
      </c>
      <c r="CJ229" s="700">
        <f>[2]carbon!BV31</f>
        <v>0.62515434897013999</v>
      </c>
      <c r="CK229" s="700">
        <f>[2]carbon!BW31</f>
        <v>0.62312868806757982</v>
      </c>
      <c r="CL229" s="700">
        <f>[2]carbon!BX31</f>
        <v>0.61989241743037871</v>
      </c>
      <c r="CM229" s="700">
        <f>[2]carbon!BY31</f>
        <v>0.61616496543521793</v>
      </c>
      <c r="CN229" s="700">
        <f>[2]carbon!BZ31</f>
        <v>0.61234040668341483</v>
      </c>
      <c r="CO229" s="700">
        <f>[2]carbon!CA31</f>
        <v>0.60793276235615679</v>
      </c>
      <c r="CP229" s="700">
        <f>[2]carbon!CB31</f>
        <v>0.60348299787735882</v>
      </c>
      <c r="CQ229" s="700">
        <f>[2]carbon!CC31</f>
        <v>0.59972256999219153</v>
      </c>
      <c r="CR229" s="700">
        <f>[2]carbon!CD31</f>
        <v>0.59585917656917475</v>
      </c>
      <c r="CS229" s="700">
        <f>[2]carbon!CE31</f>
        <v>0.59103039872943797</v>
      </c>
      <c r="CT229" s="700">
        <f>[2]carbon!CF31</f>
        <v>0.58608335304121506</v>
      </c>
      <c r="CU229" s="700">
        <f>[2]carbon!CG31</f>
        <v>0.58093039080985942</v>
      </c>
      <c r="CV229" s="700">
        <f>[2]carbon!CH31</f>
        <v>0.57564199792960435</v>
      </c>
      <c r="CW229" s="700">
        <f>[2]carbon!CI31</f>
        <v>0.57057691741538252</v>
      </c>
      <c r="CX229" s="700">
        <f>[2]carbon!CJ31</f>
        <v>0.56459461794664811</v>
      </c>
      <c r="CY229" s="700">
        <f>[2]carbon!CK31</f>
        <v>0.55917310421478295</v>
      </c>
      <c r="CZ229" s="953">
        <v>0</v>
      </c>
      <c r="DA229" s="954">
        <v>0</v>
      </c>
      <c r="DB229" s="954">
        <v>0</v>
      </c>
      <c r="DC229" s="954">
        <v>0</v>
      </c>
      <c r="DD229" s="954">
        <v>0</v>
      </c>
      <c r="DE229" s="954">
        <v>0</v>
      </c>
      <c r="DF229" s="954">
        <v>0</v>
      </c>
      <c r="DG229" s="954">
        <v>0</v>
      </c>
      <c r="DH229" s="954">
        <v>0</v>
      </c>
      <c r="DI229" s="954">
        <v>0</v>
      </c>
      <c r="DJ229" s="954">
        <v>0</v>
      </c>
      <c r="DK229" s="954">
        <v>0</v>
      </c>
      <c r="DL229" s="954">
        <v>0</v>
      </c>
      <c r="DM229" s="954">
        <v>0</v>
      </c>
      <c r="DN229" s="954">
        <v>0</v>
      </c>
      <c r="DO229" s="954">
        <v>0</v>
      </c>
      <c r="DP229" s="954">
        <v>0</v>
      </c>
      <c r="DQ229" s="954">
        <v>0</v>
      </c>
      <c r="DR229" s="954">
        <v>0</v>
      </c>
      <c r="DS229" s="954">
        <v>0</v>
      </c>
      <c r="DT229" s="954">
        <v>0</v>
      </c>
      <c r="DU229" s="954">
        <v>0</v>
      </c>
      <c r="DV229" s="954">
        <v>0</v>
      </c>
      <c r="DW229" s="955">
        <v>0</v>
      </c>
      <c r="DX229" s="934"/>
    </row>
    <row r="230" spans="2:128" x14ac:dyDescent="0.2">
      <c r="B230" s="967"/>
      <c r="C230" s="966"/>
      <c r="D230" s="885"/>
      <c r="E230" s="920"/>
      <c r="F230" s="885"/>
      <c r="G230" s="885"/>
      <c r="H230" s="885"/>
      <c r="I230" s="885"/>
      <c r="J230" s="885"/>
      <c r="K230" s="885"/>
      <c r="L230" s="885"/>
      <c r="M230" s="885"/>
      <c r="N230" s="885"/>
      <c r="O230" s="885"/>
      <c r="P230" s="885"/>
      <c r="Q230" s="885"/>
      <c r="R230" s="964"/>
      <c r="S230" s="885"/>
      <c r="T230" s="885"/>
      <c r="U230" s="704" t="s">
        <v>502</v>
      </c>
      <c r="V230" s="697" t="s">
        <v>123</v>
      </c>
      <c r="W230" s="701" t="s">
        <v>493</v>
      </c>
      <c r="X230" s="705">
        <v>-232.32376378074721</v>
      </c>
      <c r="Y230" s="705">
        <v>-464.64752756149443</v>
      </c>
      <c r="Z230" s="705">
        <v>-696.97129134224156</v>
      </c>
      <c r="AA230" s="705">
        <v>-929.29505512298886</v>
      </c>
      <c r="AB230" s="705">
        <v>-1161.6188189037362</v>
      </c>
      <c r="AC230" s="705">
        <v>-1161.6188189037362</v>
      </c>
      <c r="AD230" s="705">
        <v>-1161.6188189037362</v>
      </c>
      <c r="AE230" s="705">
        <v>-1161.6188189037362</v>
      </c>
      <c r="AF230" s="705">
        <v>-1161.6188189037362</v>
      </c>
      <c r="AG230" s="705">
        <v>-1161.6188189037362</v>
      </c>
      <c r="AH230" s="705">
        <v>-1161.6188189037362</v>
      </c>
      <c r="AI230" s="705">
        <v>-1161.6188189037362</v>
      </c>
      <c r="AJ230" s="705">
        <v>-1161.6188189037362</v>
      </c>
      <c r="AK230" s="705">
        <v>-1161.6188189037362</v>
      </c>
      <c r="AL230" s="705">
        <v>-1161.6188189037362</v>
      </c>
      <c r="AM230" s="705">
        <v>-1161.6188189037362</v>
      </c>
      <c r="AN230" s="705">
        <v>-1161.6188189037362</v>
      </c>
      <c r="AO230" s="705">
        <v>-1161.6188189037362</v>
      </c>
      <c r="AP230" s="705">
        <v>-1161.6188189037362</v>
      </c>
      <c r="AQ230" s="705">
        <v>-1161.6188189037362</v>
      </c>
      <c r="AR230" s="705">
        <v>-929.29505512298886</v>
      </c>
      <c r="AS230" s="705">
        <v>-696.97129134224167</v>
      </c>
      <c r="AT230" s="705">
        <v>-464.64752756149448</v>
      </c>
      <c r="AU230" s="705">
        <v>-232.32376378074719</v>
      </c>
      <c r="AV230" s="705">
        <v>0</v>
      </c>
      <c r="AW230" s="705">
        <v>0</v>
      </c>
      <c r="AX230" s="705">
        <v>0</v>
      </c>
      <c r="AY230" s="705">
        <v>0</v>
      </c>
      <c r="AZ230" s="705">
        <v>0</v>
      </c>
      <c r="BA230" s="705">
        <v>0</v>
      </c>
      <c r="BB230" s="705">
        <v>0</v>
      </c>
      <c r="BC230" s="705">
        <v>0</v>
      </c>
      <c r="BD230" s="705">
        <v>0</v>
      </c>
      <c r="BE230" s="705">
        <v>0</v>
      </c>
      <c r="BF230" s="705">
        <v>0</v>
      </c>
      <c r="BG230" s="705">
        <v>0</v>
      </c>
      <c r="BH230" s="705">
        <v>0</v>
      </c>
      <c r="BI230" s="705">
        <v>0</v>
      </c>
      <c r="BJ230" s="705">
        <v>0</v>
      </c>
      <c r="BK230" s="705">
        <v>0</v>
      </c>
      <c r="BL230" s="705">
        <v>0</v>
      </c>
      <c r="BM230" s="705">
        <v>0</v>
      </c>
      <c r="BN230" s="705">
        <v>0</v>
      </c>
      <c r="BO230" s="705">
        <v>0</v>
      </c>
      <c r="BP230" s="705">
        <v>0</v>
      </c>
      <c r="BQ230" s="705">
        <v>0</v>
      </c>
      <c r="BR230" s="705">
        <v>0</v>
      </c>
      <c r="BS230" s="705">
        <v>0</v>
      </c>
      <c r="BT230" s="705">
        <v>0</v>
      </c>
      <c r="BU230" s="705">
        <v>0</v>
      </c>
      <c r="BV230" s="705">
        <v>0</v>
      </c>
      <c r="BW230" s="705">
        <v>0</v>
      </c>
      <c r="BX230" s="705">
        <v>0</v>
      </c>
      <c r="BY230" s="705">
        <v>0</v>
      </c>
      <c r="BZ230" s="705">
        <v>0</v>
      </c>
      <c r="CA230" s="705">
        <v>0</v>
      </c>
      <c r="CB230" s="705">
        <v>0</v>
      </c>
      <c r="CC230" s="705">
        <v>0</v>
      </c>
      <c r="CD230" s="705">
        <v>0</v>
      </c>
      <c r="CE230" s="705">
        <v>0</v>
      </c>
      <c r="CF230" s="705">
        <v>0</v>
      </c>
      <c r="CG230" s="705">
        <v>0</v>
      </c>
      <c r="CH230" s="705">
        <v>0</v>
      </c>
      <c r="CI230" s="705">
        <v>0</v>
      </c>
      <c r="CJ230" s="705">
        <v>0</v>
      </c>
      <c r="CK230" s="705">
        <v>0</v>
      </c>
      <c r="CL230" s="705">
        <v>0</v>
      </c>
      <c r="CM230" s="705">
        <v>0</v>
      </c>
      <c r="CN230" s="705">
        <v>0</v>
      </c>
      <c r="CO230" s="705">
        <v>0</v>
      </c>
      <c r="CP230" s="705">
        <v>0</v>
      </c>
      <c r="CQ230" s="705">
        <v>0</v>
      </c>
      <c r="CR230" s="705">
        <v>0</v>
      </c>
      <c r="CS230" s="705">
        <v>0</v>
      </c>
      <c r="CT230" s="705">
        <v>0</v>
      </c>
      <c r="CU230" s="705">
        <v>0</v>
      </c>
      <c r="CV230" s="705">
        <v>0</v>
      </c>
      <c r="CW230" s="705">
        <v>0</v>
      </c>
      <c r="CX230" s="705">
        <v>0</v>
      </c>
      <c r="CY230" s="705">
        <v>0</v>
      </c>
      <c r="CZ230" s="953">
        <v>0</v>
      </c>
      <c r="DA230" s="954">
        <v>0</v>
      </c>
      <c r="DB230" s="954">
        <v>0</v>
      </c>
      <c r="DC230" s="954">
        <v>0</v>
      </c>
      <c r="DD230" s="954">
        <v>0</v>
      </c>
      <c r="DE230" s="954">
        <v>0</v>
      </c>
      <c r="DF230" s="954">
        <v>0</v>
      </c>
      <c r="DG230" s="954">
        <v>0</v>
      </c>
      <c r="DH230" s="954">
        <v>0</v>
      </c>
      <c r="DI230" s="954">
        <v>0</v>
      </c>
      <c r="DJ230" s="954">
        <v>0</v>
      </c>
      <c r="DK230" s="954">
        <v>0</v>
      </c>
      <c r="DL230" s="954">
        <v>0</v>
      </c>
      <c r="DM230" s="954">
        <v>0</v>
      </c>
      <c r="DN230" s="954">
        <v>0</v>
      </c>
      <c r="DO230" s="954">
        <v>0</v>
      </c>
      <c r="DP230" s="954">
        <v>0</v>
      </c>
      <c r="DQ230" s="954">
        <v>0</v>
      </c>
      <c r="DR230" s="954">
        <v>0</v>
      </c>
      <c r="DS230" s="954">
        <v>0</v>
      </c>
      <c r="DT230" s="954">
        <v>0</v>
      </c>
      <c r="DU230" s="954">
        <v>0</v>
      </c>
      <c r="DV230" s="954">
        <v>0</v>
      </c>
      <c r="DW230" s="955">
        <v>0</v>
      </c>
      <c r="DX230" s="934"/>
    </row>
    <row r="231" spans="2:128" ht="13.5" thickBot="1" x14ac:dyDescent="0.25">
      <c r="B231" s="968"/>
      <c r="C231" s="760"/>
      <c r="D231" s="761"/>
      <c r="E231" s="778"/>
      <c r="F231" s="761"/>
      <c r="G231" s="761"/>
      <c r="H231" s="761"/>
      <c r="I231" s="761"/>
      <c r="J231" s="761"/>
      <c r="K231" s="761"/>
      <c r="L231" s="761"/>
      <c r="M231" s="761"/>
      <c r="N231" s="761"/>
      <c r="O231" s="761"/>
      <c r="P231" s="761"/>
      <c r="Q231" s="761"/>
      <c r="R231" s="762"/>
      <c r="S231" s="761"/>
      <c r="T231" s="761"/>
      <c r="U231" s="779" t="s">
        <v>126</v>
      </c>
      <c r="V231" s="780" t="s">
        <v>503</v>
      </c>
      <c r="W231" s="969" t="s">
        <v>493</v>
      </c>
      <c r="X231" s="970">
        <f>SUM(X220:X230)</f>
        <v>1284.2914647043833</v>
      </c>
      <c r="Y231" s="970">
        <f t="shared" ref="Y231:CJ231" si="94">SUM(Y220:Y230)</f>
        <v>1193.0735107565554</v>
      </c>
      <c r="Z231" s="970">
        <f t="shared" si="94"/>
        <v>1101.7316969482356</v>
      </c>
      <c r="AA231" s="970">
        <f t="shared" si="94"/>
        <v>1010.389883139915</v>
      </c>
      <c r="AB231" s="970">
        <f t="shared" si="94"/>
        <v>-605.54019171921084</v>
      </c>
      <c r="AC231" s="970">
        <f t="shared" si="94"/>
        <v>-612.36873738820259</v>
      </c>
      <c r="AD231" s="970">
        <f t="shared" si="94"/>
        <v>-612.36667305719436</v>
      </c>
      <c r="AE231" s="970">
        <f t="shared" si="94"/>
        <v>-612.36460872618613</v>
      </c>
      <c r="AF231" s="970">
        <f t="shared" si="94"/>
        <v>-612.36254439517791</v>
      </c>
      <c r="AG231" s="970">
        <f t="shared" si="94"/>
        <v>-612.36048006416979</v>
      </c>
      <c r="AH231" s="970">
        <f t="shared" si="94"/>
        <v>-562.35841573316156</v>
      </c>
      <c r="AI231" s="970">
        <f t="shared" si="94"/>
        <v>-562.34499758160814</v>
      </c>
      <c r="AJ231" s="970">
        <f t="shared" si="94"/>
        <v>-562.33157943005483</v>
      </c>
      <c r="AK231" s="970">
        <f t="shared" si="94"/>
        <v>-562.31816127850152</v>
      </c>
      <c r="AL231" s="970">
        <f t="shared" si="94"/>
        <v>-612.3047431269481</v>
      </c>
      <c r="AM231" s="970">
        <f t="shared" si="94"/>
        <v>-612.29132497539479</v>
      </c>
      <c r="AN231" s="970">
        <f t="shared" si="94"/>
        <v>-612.27790682384136</v>
      </c>
      <c r="AO231" s="970">
        <f t="shared" si="94"/>
        <v>-612.26448867228805</v>
      </c>
      <c r="AP231" s="970">
        <f t="shared" si="94"/>
        <v>-612.25107052073463</v>
      </c>
      <c r="AQ231" s="970">
        <f t="shared" si="94"/>
        <v>-612.23765236918132</v>
      </c>
      <c r="AR231" s="970">
        <f t="shared" si="94"/>
        <v>-329.90047043688071</v>
      </c>
      <c r="AS231" s="970">
        <f t="shared" si="94"/>
        <v>-97.5632885045801</v>
      </c>
      <c r="AT231" s="970">
        <f t="shared" si="94"/>
        <v>134.7738934277204</v>
      </c>
      <c r="AU231" s="970">
        <f t="shared" si="94"/>
        <v>367.11107536002112</v>
      </c>
      <c r="AV231" s="970">
        <f t="shared" si="94"/>
        <v>549.44825729232161</v>
      </c>
      <c r="AW231" s="970">
        <f t="shared" si="94"/>
        <v>549.46167544387492</v>
      </c>
      <c r="AX231" s="970">
        <f t="shared" si="94"/>
        <v>549.47509359542835</v>
      </c>
      <c r="AY231" s="970">
        <f t="shared" si="94"/>
        <v>549.48851174698166</v>
      </c>
      <c r="AZ231" s="970">
        <f t="shared" si="94"/>
        <v>549.50192989853508</v>
      </c>
      <c r="BA231" s="970">
        <f t="shared" si="94"/>
        <v>549.51534805008839</v>
      </c>
      <c r="BB231" s="970">
        <f t="shared" si="94"/>
        <v>599.5287662016417</v>
      </c>
      <c r="BC231" s="970">
        <f t="shared" si="94"/>
        <v>599.54336679222683</v>
      </c>
      <c r="BD231" s="970">
        <f t="shared" si="94"/>
        <v>599.55751112534563</v>
      </c>
      <c r="BE231" s="970">
        <f t="shared" si="94"/>
        <v>599.57172426145939</v>
      </c>
      <c r="BF231" s="970">
        <f t="shared" si="94"/>
        <v>549.58594236146939</v>
      </c>
      <c r="BG231" s="970">
        <f t="shared" si="94"/>
        <v>549.59970725773701</v>
      </c>
      <c r="BH231" s="970">
        <f t="shared" si="94"/>
        <v>549.61355383936382</v>
      </c>
      <c r="BI231" s="970">
        <f t="shared" si="94"/>
        <v>549.62689640588826</v>
      </c>
      <c r="BJ231" s="970">
        <f t="shared" si="94"/>
        <v>549.63992164034232</v>
      </c>
      <c r="BK231" s="970">
        <f t="shared" si="94"/>
        <v>599.65272831459686</v>
      </c>
      <c r="BL231" s="970">
        <f t="shared" si="94"/>
        <v>599.66521296653139</v>
      </c>
      <c r="BM231" s="970">
        <f t="shared" si="94"/>
        <v>599.67512190962395</v>
      </c>
      <c r="BN231" s="970">
        <f t="shared" si="94"/>
        <v>599.68497101362573</v>
      </c>
      <c r="BO231" s="970">
        <f t="shared" si="94"/>
        <v>549.69382238423646</v>
      </c>
      <c r="BP231" s="970">
        <f t="shared" si="94"/>
        <v>549.70219899192909</v>
      </c>
      <c r="BQ231" s="970">
        <f t="shared" si="94"/>
        <v>549.70956622855624</v>
      </c>
      <c r="BR231" s="970">
        <f t="shared" si="94"/>
        <v>549.71683200048597</v>
      </c>
      <c r="BS231" s="970">
        <f t="shared" si="94"/>
        <v>549.72289824475058</v>
      </c>
      <c r="BT231" s="970">
        <f t="shared" si="94"/>
        <v>549.72844572893507</v>
      </c>
      <c r="BU231" s="970">
        <f t="shared" si="94"/>
        <v>599.73315127489184</v>
      </c>
      <c r="BV231" s="970">
        <f t="shared" si="94"/>
        <v>599.73720957457522</v>
      </c>
      <c r="BW231" s="970">
        <f t="shared" si="94"/>
        <v>599.74124060967199</v>
      </c>
      <c r="BX231" s="970">
        <f t="shared" si="94"/>
        <v>599.74458146977724</v>
      </c>
      <c r="BY231" s="970">
        <f t="shared" si="94"/>
        <v>549.74741853320336</v>
      </c>
      <c r="BZ231" s="970">
        <f t="shared" si="94"/>
        <v>549.74911957338009</v>
      </c>
      <c r="CA231" s="970">
        <f t="shared" si="94"/>
        <v>549.75090589868319</v>
      </c>
      <c r="CB231" s="970">
        <f t="shared" si="94"/>
        <v>549.75105867106174</v>
      </c>
      <c r="CC231" s="970">
        <f t="shared" si="94"/>
        <v>549.75128714863229</v>
      </c>
      <c r="CD231" s="970">
        <f t="shared" si="94"/>
        <v>549.75049580719497</v>
      </c>
      <c r="CE231" s="970">
        <f t="shared" si="94"/>
        <v>599.74932426923397</v>
      </c>
      <c r="CF231" s="970">
        <f t="shared" si="94"/>
        <v>599.74700921227861</v>
      </c>
      <c r="CG231" s="970">
        <f t="shared" si="94"/>
        <v>599.74668990504949</v>
      </c>
      <c r="CH231" s="970">
        <f t="shared" si="94"/>
        <v>599.74526257146476</v>
      </c>
      <c r="CI231" s="970">
        <f t="shared" si="94"/>
        <v>549.74335709598529</v>
      </c>
      <c r="CJ231" s="970">
        <f t="shared" si="94"/>
        <v>549.74105434897012</v>
      </c>
      <c r="CK231" s="970">
        <f t="shared" ref="CK231:DW231" si="95">SUM(CK220:CK230)</f>
        <v>549.73902868806761</v>
      </c>
      <c r="CL231" s="970">
        <f t="shared" si="95"/>
        <v>549.73579241743039</v>
      </c>
      <c r="CM231" s="970">
        <f t="shared" si="95"/>
        <v>549.73206496543526</v>
      </c>
      <c r="CN231" s="970">
        <f t="shared" si="95"/>
        <v>549.72824040668343</v>
      </c>
      <c r="CO231" s="970">
        <f t="shared" si="95"/>
        <v>599.72383276235621</v>
      </c>
      <c r="CP231" s="970">
        <f t="shared" si="95"/>
        <v>599.71938299787735</v>
      </c>
      <c r="CQ231" s="970">
        <f t="shared" si="95"/>
        <v>599.71562256999221</v>
      </c>
      <c r="CR231" s="970">
        <f t="shared" si="95"/>
        <v>599.71175917656922</v>
      </c>
      <c r="CS231" s="970">
        <f t="shared" si="95"/>
        <v>549.70693039872947</v>
      </c>
      <c r="CT231" s="970">
        <f t="shared" si="95"/>
        <v>549.70198335304121</v>
      </c>
      <c r="CU231" s="970">
        <f t="shared" si="95"/>
        <v>549.69683039080985</v>
      </c>
      <c r="CV231" s="970">
        <f t="shared" si="95"/>
        <v>549.69154199792956</v>
      </c>
      <c r="CW231" s="970">
        <f t="shared" si="95"/>
        <v>549.68647691741535</v>
      </c>
      <c r="CX231" s="970">
        <f t="shared" si="95"/>
        <v>549.68049461794669</v>
      </c>
      <c r="CY231" s="971">
        <f t="shared" si="95"/>
        <v>549.67507310421479</v>
      </c>
      <c r="CZ231" s="972">
        <f t="shared" si="95"/>
        <v>0</v>
      </c>
      <c r="DA231" s="973">
        <f t="shared" si="95"/>
        <v>0</v>
      </c>
      <c r="DB231" s="973">
        <f t="shared" si="95"/>
        <v>0</v>
      </c>
      <c r="DC231" s="973">
        <f t="shared" si="95"/>
        <v>0</v>
      </c>
      <c r="DD231" s="973">
        <f t="shared" si="95"/>
        <v>0</v>
      </c>
      <c r="DE231" s="973">
        <f t="shared" si="95"/>
        <v>0</v>
      </c>
      <c r="DF231" s="973">
        <f t="shared" si="95"/>
        <v>0</v>
      </c>
      <c r="DG231" s="973">
        <f t="shared" si="95"/>
        <v>0</v>
      </c>
      <c r="DH231" s="973">
        <f t="shared" si="95"/>
        <v>0</v>
      </c>
      <c r="DI231" s="973">
        <f t="shared" si="95"/>
        <v>0</v>
      </c>
      <c r="DJ231" s="973">
        <f t="shared" si="95"/>
        <v>0</v>
      </c>
      <c r="DK231" s="973">
        <f t="shared" si="95"/>
        <v>0</v>
      </c>
      <c r="DL231" s="973">
        <f t="shared" si="95"/>
        <v>0</v>
      </c>
      <c r="DM231" s="973">
        <f t="shared" si="95"/>
        <v>0</v>
      </c>
      <c r="DN231" s="973">
        <f t="shared" si="95"/>
        <v>0</v>
      </c>
      <c r="DO231" s="973">
        <f t="shared" si="95"/>
        <v>0</v>
      </c>
      <c r="DP231" s="973">
        <f t="shared" si="95"/>
        <v>0</v>
      </c>
      <c r="DQ231" s="973">
        <f t="shared" si="95"/>
        <v>0</v>
      </c>
      <c r="DR231" s="973">
        <f t="shared" si="95"/>
        <v>0</v>
      </c>
      <c r="DS231" s="973">
        <f t="shared" si="95"/>
        <v>0</v>
      </c>
      <c r="DT231" s="973">
        <f t="shared" si="95"/>
        <v>0</v>
      </c>
      <c r="DU231" s="973">
        <f t="shared" si="95"/>
        <v>0</v>
      </c>
      <c r="DV231" s="973">
        <f t="shared" si="95"/>
        <v>0</v>
      </c>
      <c r="DW231" s="974">
        <f t="shared" si="95"/>
        <v>0</v>
      </c>
      <c r="DX231" s="934"/>
    </row>
    <row r="232" spans="2:128" ht="43.15" customHeight="1" x14ac:dyDescent="0.2">
      <c r="B232" s="942" t="s">
        <v>770</v>
      </c>
      <c r="C232" s="693" t="s">
        <v>792</v>
      </c>
      <c r="D232" s="944" t="s">
        <v>793</v>
      </c>
      <c r="E232" s="978" t="s">
        <v>522</v>
      </c>
      <c r="F232" s="945" t="s">
        <v>773</v>
      </c>
      <c r="G232" s="946" t="s">
        <v>51</v>
      </c>
      <c r="H232" s="947" t="s">
        <v>490</v>
      </c>
      <c r="I232" s="948">
        <f>MAX(Z232:AV232)</f>
        <v>18.611439144291204</v>
      </c>
      <c r="J232" s="949">
        <f>SUMPRODUCT($X$2:$CY$2,$X232:$CY232)*365</f>
        <v>152949.15855506738</v>
      </c>
      <c r="K232" s="949">
        <f>SUMPRODUCT($X$2:$CY$2,$X233:$CY233)+SUMPRODUCT($X$2:$CY$2,$X234:$CY234)+SUMPRODUCT($X$2:$CY$2,$X235:$CY235)</f>
        <v>76961.692417234619</v>
      </c>
      <c r="L232" s="949">
        <f>SUMPRODUCT($X$2:$CY$2,$X236:$CY236) +SUMPRODUCT($X$2:$CY$2,$X237:$CY237)</f>
        <v>49863.398617617226</v>
      </c>
      <c r="M232" s="949">
        <f>SUMPRODUCT($X$2:$CY$2,$X238:$CY238)</f>
        <v>-10590.854744328617</v>
      </c>
      <c r="N232" s="949">
        <f>SUMPRODUCT($X$2:$CY$2,$X241:$CY241) +SUMPRODUCT($X$2:$CY$2,$X242:$CY242)</f>
        <v>1413.302430430452</v>
      </c>
      <c r="O232" s="949">
        <f>SUMPRODUCT($X$2:$CY$2,$X239:$CY239) +SUMPRODUCT($X$2:$CY$2,$X240:$CY240) +SUMPRODUCT($X$2:$CY$2,$X243:$CY243)</f>
        <v>-35874.393158026636</v>
      </c>
      <c r="P232" s="949">
        <f>SUM(K232:O232)</f>
        <v>81773.145562927049</v>
      </c>
      <c r="Q232" s="949">
        <f>(SUM(K232:M232)*100000)/(J232*1000)</f>
        <v>75.995342104922116</v>
      </c>
      <c r="R232" s="950">
        <f>(P232*100000)/(J232*1000)</f>
        <v>53.464266384627194</v>
      </c>
      <c r="S232" s="951">
        <v>3</v>
      </c>
      <c r="T232" s="952">
        <v>5</v>
      </c>
      <c r="U232" s="696" t="s">
        <v>491</v>
      </c>
      <c r="V232" s="697" t="s">
        <v>123</v>
      </c>
      <c r="W232" s="698" t="s">
        <v>75</v>
      </c>
      <c r="X232" s="688">
        <v>2.0759430519051989</v>
      </c>
      <c r="Y232" s="688">
        <v>4.1503943835626558</v>
      </c>
      <c r="Z232" s="688">
        <v>6.2363220644148001</v>
      </c>
      <c r="AA232" s="688">
        <v>8.3422674330399218</v>
      </c>
      <c r="AB232" s="688">
        <v>10.491044662991342</v>
      </c>
      <c r="AC232" s="688">
        <v>10.894423490264714</v>
      </c>
      <c r="AD232" s="688">
        <v>11.302234951065373</v>
      </c>
      <c r="AE232" s="688">
        <v>11.700498734368779</v>
      </c>
      <c r="AF232" s="688">
        <v>12.109173808625926</v>
      </c>
      <c r="AG232" s="688">
        <v>12.518182071969633</v>
      </c>
      <c r="AH232" s="688">
        <v>12.917471392516624</v>
      </c>
      <c r="AI232" s="688">
        <v>13.327001476436045</v>
      </c>
      <c r="AJ232" s="688">
        <v>13.726737948046463</v>
      </c>
      <c r="AK232" s="688">
        <v>14.136646559633988</v>
      </c>
      <c r="AL232" s="688">
        <v>14.546701136806121</v>
      </c>
      <c r="AM232" s="688">
        <v>14.946878739160866</v>
      </c>
      <c r="AN232" s="688">
        <v>15.357156773807475</v>
      </c>
      <c r="AO232" s="688">
        <v>15.767520120573401</v>
      </c>
      <c r="AP232" s="688">
        <v>16.167957992351695</v>
      </c>
      <c r="AQ232" s="688">
        <v>16.578452066908781</v>
      </c>
      <c r="AR232" s="688">
        <v>16.978991397442208</v>
      </c>
      <c r="AS232" s="688">
        <v>17.389566951065405</v>
      </c>
      <c r="AT232" s="688">
        <v>17.800171001825468</v>
      </c>
      <c r="AU232" s="688">
        <v>18.200796945842683</v>
      </c>
      <c r="AV232" s="688">
        <v>18.611439144291204</v>
      </c>
      <c r="AW232" s="688">
        <v>18.611439144291204</v>
      </c>
      <c r="AX232" s="688">
        <v>18.611439144291204</v>
      </c>
      <c r="AY232" s="688">
        <v>18.611439144291204</v>
      </c>
      <c r="AZ232" s="688">
        <v>18.611439144291204</v>
      </c>
      <c r="BA232" s="688">
        <v>18.611439144291204</v>
      </c>
      <c r="BB232" s="688">
        <v>18.611439144291204</v>
      </c>
      <c r="BC232" s="688">
        <v>18.611439144291204</v>
      </c>
      <c r="BD232" s="688">
        <v>18.611439144291204</v>
      </c>
      <c r="BE232" s="688">
        <v>18.611439144291204</v>
      </c>
      <c r="BF232" s="688">
        <v>18.611439144291204</v>
      </c>
      <c r="BG232" s="688">
        <v>18.611439144291204</v>
      </c>
      <c r="BH232" s="688">
        <v>18.611439144291204</v>
      </c>
      <c r="BI232" s="688">
        <v>18.611439144291204</v>
      </c>
      <c r="BJ232" s="688">
        <v>18.611439144291204</v>
      </c>
      <c r="BK232" s="688">
        <v>18.611439144291204</v>
      </c>
      <c r="BL232" s="688">
        <v>18.611439144291204</v>
      </c>
      <c r="BM232" s="688">
        <v>18.611439144291204</v>
      </c>
      <c r="BN232" s="688">
        <v>18.611439144291204</v>
      </c>
      <c r="BO232" s="688">
        <v>18.611439144291204</v>
      </c>
      <c r="BP232" s="688">
        <v>18.611439144291204</v>
      </c>
      <c r="BQ232" s="688">
        <v>18.611439144291204</v>
      </c>
      <c r="BR232" s="688">
        <v>18.611439144291204</v>
      </c>
      <c r="BS232" s="688">
        <v>18.611439144291204</v>
      </c>
      <c r="BT232" s="688">
        <v>18.611439144291204</v>
      </c>
      <c r="BU232" s="688">
        <v>18.611439144291204</v>
      </c>
      <c r="BV232" s="688">
        <v>18.611439144291204</v>
      </c>
      <c r="BW232" s="688">
        <v>18.611439144291204</v>
      </c>
      <c r="BX232" s="688">
        <v>18.611439144291204</v>
      </c>
      <c r="BY232" s="688">
        <v>18.611439144291204</v>
      </c>
      <c r="BZ232" s="688">
        <v>18.611439144291204</v>
      </c>
      <c r="CA232" s="688">
        <v>18.611439144291204</v>
      </c>
      <c r="CB232" s="688">
        <v>18.611439144291204</v>
      </c>
      <c r="CC232" s="688">
        <v>18.611439144291204</v>
      </c>
      <c r="CD232" s="688">
        <v>18.611439144291204</v>
      </c>
      <c r="CE232" s="688">
        <v>18.611439144291204</v>
      </c>
      <c r="CF232" s="688">
        <v>18.611439144291204</v>
      </c>
      <c r="CG232" s="688">
        <v>18.611439144291204</v>
      </c>
      <c r="CH232" s="688">
        <v>18.611439144291204</v>
      </c>
      <c r="CI232" s="688">
        <v>18.611439144291204</v>
      </c>
      <c r="CJ232" s="688">
        <v>18.611439144291204</v>
      </c>
      <c r="CK232" s="688">
        <v>18.611439144291204</v>
      </c>
      <c r="CL232" s="688">
        <v>18.611439144291204</v>
      </c>
      <c r="CM232" s="688">
        <v>18.611439144291204</v>
      </c>
      <c r="CN232" s="688">
        <v>18.611439144291204</v>
      </c>
      <c r="CO232" s="688">
        <v>18.611439144291204</v>
      </c>
      <c r="CP232" s="688">
        <v>18.611439144291204</v>
      </c>
      <c r="CQ232" s="688">
        <v>18.611439144291204</v>
      </c>
      <c r="CR232" s="688">
        <v>18.611439144291204</v>
      </c>
      <c r="CS232" s="688">
        <v>18.611439144291204</v>
      </c>
      <c r="CT232" s="688">
        <v>18.611439144291204</v>
      </c>
      <c r="CU232" s="688">
        <v>18.611439144291204</v>
      </c>
      <c r="CV232" s="688">
        <v>18.611439144291204</v>
      </c>
      <c r="CW232" s="688">
        <v>18.611439144291204</v>
      </c>
      <c r="CX232" s="688">
        <v>18.611439144291204</v>
      </c>
      <c r="CY232" s="688">
        <v>18.611439144291204</v>
      </c>
      <c r="CZ232" s="953"/>
      <c r="DA232" s="954"/>
      <c r="DB232" s="954"/>
      <c r="DC232" s="954"/>
      <c r="DD232" s="954"/>
      <c r="DE232" s="954"/>
      <c r="DF232" s="954"/>
      <c r="DG232" s="954"/>
      <c r="DH232" s="954"/>
      <c r="DI232" s="954"/>
      <c r="DJ232" s="954"/>
      <c r="DK232" s="954"/>
      <c r="DL232" s="954"/>
      <c r="DM232" s="954"/>
      <c r="DN232" s="954"/>
      <c r="DO232" s="954"/>
      <c r="DP232" s="954"/>
      <c r="DQ232" s="954"/>
      <c r="DR232" s="954"/>
      <c r="DS232" s="954"/>
      <c r="DT232" s="954"/>
      <c r="DU232" s="954"/>
      <c r="DV232" s="954"/>
      <c r="DW232" s="955"/>
      <c r="DX232" s="934"/>
    </row>
    <row r="233" spans="2:128" x14ac:dyDescent="0.2">
      <c r="B233" s="956"/>
      <c r="C233" s="735"/>
      <c r="D233" s="957"/>
      <c r="E233" s="958"/>
      <c r="F233" s="959"/>
      <c r="G233" s="957"/>
      <c r="H233" s="959"/>
      <c r="I233" s="959"/>
      <c r="J233" s="959"/>
      <c r="K233" s="959"/>
      <c r="L233" s="959"/>
      <c r="M233" s="959"/>
      <c r="N233" s="959"/>
      <c r="O233" s="959"/>
      <c r="P233" s="959"/>
      <c r="Q233" s="959"/>
      <c r="R233" s="738"/>
      <c r="S233" s="959"/>
      <c r="T233" s="959"/>
      <c r="U233" s="699" t="s">
        <v>492</v>
      </c>
      <c r="V233" s="697" t="s">
        <v>123</v>
      </c>
      <c r="W233" s="698" t="s">
        <v>493</v>
      </c>
      <c r="X233" s="689">
        <v>6388.6507936507933</v>
      </c>
      <c r="Y233" s="689">
        <v>4946.4285714285716</v>
      </c>
      <c r="Z233" s="689">
        <v>2371.4285714285716</v>
      </c>
      <c r="AA233" s="689">
        <v>2071.4285714285716</v>
      </c>
      <c r="AB233" s="689">
        <v>0</v>
      </c>
      <c r="AC233" s="689">
        <v>37.5</v>
      </c>
      <c r="AD233" s="689">
        <v>0</v>
      </c>
      <c r="AE233" s="689">
        <v>0</v>
      </c>
      <c r="AF233" s="689">
        <v>0</v>
      </c>
      <c r="AG233" s="689">
        <v>50</v>
      </c>
      <c r="AH233" s="689">
        <v>1385.8730158730159</v>
      </c>
      <c r="AI233" s="689">
        <v>71.428571428571431</v>
      </c>
      <c r="AJ233" s="689">
        <v>71.428571428571431</v>
      </c>
      <c r="AK233" s="689">
        <v>71.428571428571431</v>
      </c>
      <c r="AL233" s="689">
        <v>0</v>
      </c>
      <c r="AM233" s="689">
        <v>37.5</v>
      </c>
      <c r="AN233" s="689">
        <v>0</v>
      </c>
      <c r="AO233" s="689">
        <v>0</v>
      </c>
      <c r="AP233" s="689">
        <v>0</v>
      </c>
      <c r="AQ233" s="689">
        <v>50</v>
      </c>
      <c r="AR233" s="689">
        <v>1385.8730158730159</v>
      </c>
      <c r="AS233" s="689">
        <v>71.428571428571431</v>
      </c>
      <c r="AT233" s="689">
        <v>71.428571428571431</v>
      </c>
      <c r="AU233" s="689">
        <v>71.428571428571431</v>
      </c>
      <c r="AV233" s="689">
        <v>0</v>
      </c>
      <c r="AW233" s="689">
        <v>37.5</v>
      </c>
      <c r="AX233" s="689">
        <v>0</v>
      </c>
      <c r="AY233" s="689">
        <v>0</v>
      </c>
      <c r="AZ233" s="689">
        <v>0</v>
      </c>
      <c r="BA233" s="689">
        <v>50</v>
      </c>
      <c r="BB233" s="689">
        <v>1385.8730158730159</v>
      </c>
      <c r="BC233" s="689">
        <v>71.428571428571431</v>
      </c>
      <c r="BD233" s="689">
        <v>71.428571428571431</v>
      </c>
      <c r="BE233" s="689">
        <v>71.428571428571431</v>
      </c>
      <c r="BF233" s="689">
        <v>0</v>
      </c>
      <c r="BG233" s="689">
        <v>37.5</v>
      </c>
      <c r="BH233" s="689">
        <v>0</v>
      </c>
      <c r="BI233" s="689">
        <v>0</v>
      </c>
      <c r="BJ233" s="689">
        <v>0</v>
      </c>
      <c r="BK233" s="689">
        <v>121.42857142857143</v>
      </c>
      <c r="BL233" s="689">
        <v>1385.8730158730159</v>
      </c>
      <c r="BM233" s="689">
        <v>71.428571428571431</v>
      </c>
      <c r="BN233" s="689">
        <v>71.428571428571431</v>
      </c>
      <c r="BO233" s="689">
        <v>0</v>
      </c>
      <c r="BP233" s="689">
        <v>0</v>
      </c>
      <c r="BQ233" s="689">
        <v>37.5</v>
      </c>
      <c r="BR233" s="689">
        <v>0</v>
      </c>
      <c r="BS233" s="689">
        <v>0</v>
      </c>
      <c r="BT233" s="689">
        <v>0</v>
      </c>
      <c r="BU233" s="689">
        <v>121.42857142857143</v>
      </c>
      <c r="BV233" s="689">
        <v>1385.8730158730159</v>
      </c>
      <c r="BW233" s="689">
        <v>71.428571428571431</v>
      </c>
      <c r="BX233" s="689">
        <v>71.428571428571431</v>
      </c>
      <c r="BY233" s="689">
        <v>0</v>
      </c>
      <c r="BZ233" s="689">
        <v>0</v>
      </c>
      <c r="CA233" s="689">
        <v>37.5</v>
      </c>
      <c r="CB233" s="689">
        <v>0</v>
      </c>
      <c r="CC233" s="689">
        <v>0</v>
      </c>
      <c r="CD233" s="689">
        <v>0</v>
      </c>
      <c r="CE233" s="689">
        <v>121.42857142857143</v>
      </c>
      <c r="CF233" s="689">
        <v>1385.8730158730159</v>
      </c>
      <c r="CG233" s="689">
        <v>71.428571428571431</v>
      </c>
      <c r="CH233" s="689">
        <v>71.428571428571431</v>
      </c>
      <c r="CI233" s="689">
        <v>0</v>
      </c>
      <c r="CJ233" s="689">
        <v>0</v>
      </c>
      <c r="CK233" s="689">
        <v>37.5</v>
      </c>
      <c r="CL233" s="689">
        <v>0</v>
      </c>
      <c r="CM233" s="689">
        <v>0</v>
      </c>
      <c r="CN233" s="689">
        <v>0</v>
      </c>
      <c r="CO233" s="689">
        <v>71.428571428571431</v>
      </c>
      <c r="CP233" s="689">
        <v>1385.8730158730159</v>
      </c>
      <c r="CQ233" s="689">
        <v>121.42857142857143</v>
      </c>
      <c r="CR233" s="689">
        <v>71.428571428571431</v>
      </c>
      <c r="CS233" s="689">
        <v>0</v>
      </c>
      <c r="CT233" s="689">
        <v>0</v>
      </c>
      <c r="CU233" s="689">
        <v>37.5</v>
      </c>
      <c r="CV233" s="689">
        <v>0</v>
      </c>
      <c r="CW233" s="689">
        <v>0</v>
      </c>
      <c r="CX233" s="689">
        <v>0</v>
      </c>
      <c r="CY233" s="689">
        <v>50</v>
      </c>
      <c r="CZ233" s="953"/>
      <c r="DA233" s="954"/>
      <c r="DB233" s="954"/>
      <c r="DC233" s="954"/>
      <c r="DD233" s="954"/>
      <c r="DE233" s="954"/>
      <c r="DF233" s="954"/>
      <c r="DG233" s="954"/>
      <c r="DH233" s="954"/>
      <c r="DI233" s="954"/>
      <c r="DJ233" s="954"/>
      <c r="DK233" s="954"/>
      <c r="DL233" s="954"/>
      <c r="DM233" s="954"/>
      <c r="DN233" s="954"/>
      <c r="DO233" s="954"/>
      <c r="DP233" s="954"/>
      <c r="DQ233" s="954"/>
      <c r="DR233" s="954"/>
      <c r="DS233" s="954"/>
      <c r="DT233" s="954"/>
      <c r="DU233" s="954"/>
      <c r="DV233" s="954"/>
      <c r="DW233" s="955"/>
      <c r="DX233" s="934"/>
    </row>
    <row r="234" spans="2:128" x14ac:dyDescent="0.2">
      <c r="B234" s="960"/>
      <c r="C234" s="743"/>
      <c r="D234" s="961"/>
      <c r="E234" s="962"/>
      <c r="F234" s="961"/>
      <c r="G234" s="961"/>
      <c r="H234" s="961"/>
      <c r="I234" s="961"/>
      <c r="J234" s="961"/>
      <c r="K234" s="961"/>
      <c r="L234" s="961"/>
      <c r="M234" s="961"/>
      <c r="N234" s="961"/>
      <c r="O234" s="961"/>
      <c r="P234" s="961"/>
      <c r="Q234" s="961"/>
      <c r="R234" s="745"/>
      <c r="S234" s="961"/>
      <c r="T234" s="961"/>
      <c r="U234" s="699" t="s">
        <v>494</v>
      </c>
      <c r="V234" s="697" t="s">
        <v>123</v>
      </c>
      <c r="W234" s="698" t="s">
        <v>493</v>
      </c>
      <c r="X234" s="705">
        <v>361.07777777777778</v>
      </c>
      <c r="Y234" s="705">
        <v>777.15555555555557</v>
      </c>
      <c r="Z234" s="705">
        <v>832.15555555555557</v>
      </c>
      <c r="AA234" s="705">
        <v>887.15555555555557</v>
      </c>
      <c r="AB234" s="705">
        <v>887.15555555555557</v>
      </c>
      <c r="AC234" s="705">
        <v>443.07777777777778</v>
      </c>
      <c r="AD234" s="705">
        <v>443.07777777777778</v>
      </c>
      <c r="AE234" s="705">
        <v>443.07777777777778</v>
      </c>
      <c r="AF234" s="705">
        <v>443.07777777777778</v>
      </c>
      <c r="AG234" s="705">
        <v>443.07777777777778</v>
      </c>
      <c r="AH234" s="705">
        <v>443.07777777777778</v>
      </c>
      <c r="AI234" s="705">
        <v>443.07777777777778</v>
      </c>
      <c r="AJ234" s="705">
        <v>443.07777777777778</v>
      </c>
      <c r="AK234" s="705">
        <v>443.07777777777778</v>
      </c>
      <c r="AL234" s="705">
        <v>443.07777777777778</v>
      </c>
      <c r="AM234" s="705">
        <v>443.07777777777778</v>
      </c>
      <c r="AN234" s="705">
        <v>443.07777777777778</v>
      </c>
      <c r="AO234" s="705">
        <v>443.07777777777778</v>
      </c>
      <c r="AP234" s="705">
        <v>443.07777777777778</v>
      </c>
      <c r="AQ234" s="705">
        <v>443.07777777777778</v>
      </c>
      <c r="AR234" s="705">
        <v>443.07777777777778</v>
      </c>
      <c r="AS234" s="705">
        <v>443.07777777777778</v>
      </c>
      <c r="AT234" s="705">
        <v>443.07777777777778</v>
      </c>
      <c r="AU234" s="705">
        <v>443.07777777777778</v>
      </c>
      <c r="AV234" s="705">
        <v>443.07777777777778</v>
      </c>
      <c r="AW234" s="705">
        <v>443.07777777777778</v>
      </c>
      <c r="AX234" s="705">
        <v>443.07777777777778</v>
      </c>
      <c r="AY234" s="705">
        <v>443.07777777777778</v>
      </c>
      <c r="AZ234" s="705">
        <v>443.07777777777778</v>
      </c>
      <c r="BA234" s="705">
        <v>443.07777777777778</v>
      </c>
      <c r="BB234" s="705">
        <v>443.07777777777778</v>
      </c>
      <c r="BC234" s="705">
        <v>443.07777777777778</v>
      </c>
      <c r="BD234" s="705">
        <v>443.07777777777778</v>
      </c>
      <c r="BE234" s="705">
        <v>443.07777777777778</v>
      </c>
      <c r="BF234" s="705">
        <v>443.07777777777778</v>
      </c>
      <c r="BG234" s="705">
        <v>443.07777777777778</v>
      </c>
      <c r="BH234" s="705">
        <v>443.07777777777778</v>
      </c>
      <c r="BI234" s="705">
        <v>443.07777777777778</v>
      </c>
      <c r="BJ234" s="705">
        <v>443.07777777777778</v>
      </c>
      <c r="BK234" s="705">
        <v>443.07777777777778</v>
      </c>
      <c r="BL234" s="705">
        <v>443.07777777777778</v>
      </c>
      <c r="BM234" s="705">
        <v>443.07777777777778</v>
      </c>
      <c r="BN234" s="705">
        <v>443.07777777777778</v>
      </c>
      <c r="BO234" s="705">
        <v>443.07777777777778</v>
      </c>
      <c r="BP234" s="705">
        <v>443.07777777777778</v>
      </c>
      <c r="BQ234" s="705">
        <v>443.07777777777778</v>
      </c>
      <c r="BR234" s="705">
        <v>443.07777777777778</v>
      </c>
      <c r="BS234" s="705">
        <v>443.07777777777778</v>
      </c>
      <c r="BT234" s="705">
        <v>443.07777777777778</v>
      </c>
      <c r="BU234" s="705">
        <v>443.07777777777778</v>
      </c>
      <c r="BV234" s="705">
        <v>443.07777777777778</v>
      </c>
      <c r="BW234" s="705">
        <v>443.07777777777778</v>
      </c>
      <c r="BX234" s="705">
        <v>443.07777777777778</v>
      </c>
      <c r="BY234" s="705">
        <v>443.07777777777778</v>
      </c>
      <c r="BZ234" s="705">
        <v>443.07777777777778</v>
      </c>
      <c r="CA234" s="705">
        <v>443.07777777777778</v>
      </c>
      <c r="CB234" s="705">
        <v>443.07777777777778</v>
      </c>
      <c r="CC234" s="705">
        <v>443.07777777777778</v>
      </c>
      <c r="CD234" s="705">
        <v>443.07777777777778</v>
      </c>
      <c r="CE234" s="705">
        <v>443.07777777777778</v>
      </c>
      <c r="CF234" s="705">
        <v>443.07777777777778</v>
      </c>
      <c r="CG234" s="705">
        <v>443.07777777777778</v>
      </c>
      <c r="CH234" s="705">
        <v>443.07777777777778</v>
      </c>
      <c r="CI234" s="705">
        <v>443.07777777777778</v>
      </c>
      <c r="CJ234" s="705">
        <v>443.07777777777778</v>
      </c>
      <c r="CK234" s="705">
        <v>443.07777777777778</v>
      </c>
      <c r="CL234" s="705">
        <v>443.07777777777778</v>
      </c>
      <c r="CM234" s="705">
        <v>443.07777777777778</v>
      </c>
      <c r="CN234" s="705">
        <v>443.07777777777778</v>
      </c>
      <c r="CO234" s="705">
        <v>443.07777777777778</v>
      </c>
      <c r="CP234" s="705">
        <v>443.07777777777778</v>
      </c>
      <c r="CQ234" s="705">
        <v>443.07777777777778</v>
      </c>
      <c r="CR234" s="705">
        <v>443.07777777777778</v>
      </c>
      <c r="CS234" s="705">
        <v>443.07777777777778</v>
      </c>
      <c r="CT234" s="705">
        <v>443.07777777777778</v>
      </c>
      <c r="CU234" s="705">
        <v>443.07777777777778</v>
      </c>
      <c r="CV234" s="705">
        <v>443.07777777777778</v>
      </c>
      <c r="CW234" s="705">
        <v>443.07777777777778</v>
      </c>
      <c r="CX234" s="705">
        <v>443.07777777777778</v>
      </c>
      <c r="CY234" s="705">
        <v>443.07777777777778</v>
      </c>
      <c r="CZ234" s="953"/>
      <c r="DA234" s="954"/>
      <c r="DB234" s="954"/>
      <c r="DC234" s="954"/>
      <c r="DD234" s="954"/>
      <c r="DE234" s="954"/>
      <c r="DF234" s="954"/>
      <c r="DG234" s="954"/>
      <c r="DH234" s="954"/>
      <c r="DI234" s="954"/>
      <c r="DJ234" s="954"/>
      <c r="DK234" s="954"/>
      <c r="DL234" s="954"/>
      <c r="DM234" s="954"/>
      <c r="DN234" s="954"/>
      <c r="DO234" s="954"/>
      <c r="DP234" s="954"/>
      <c r="DQ234" s="954"/>
      <c r="DR234" s="954"/>
      <c r="DS234" s="954"/>
      <c r="DT234" s="954"/>
      <c r="DU234" s="954"/>
      <c r="DV234" s="954"/>
      <c r="DW234" s="955"/>
      <c r="DX234" s="934"/>
    </row>
    <row r="235" spans="2:128" x14ac:dyDescent="0.2">
      <c r="B235" s="960"/>
      <c r="C235" s="743"/>
      <c r="D235" s="961"/>
      <c r="E235" s="962"/>
      <c r="F235" s="961"/>
      <c r="G235" s="961"/>
      <c r="H235" s="961"/>
      <c r="I235" s="961"/>
      <c r="J235" s="961"/>
      <c r="K235" s="961"/>
      <c r="L235" s="961"/>
      <c r="M235" s="961"/>
      <c r="N235" s="961"/>
      <c r="O235" s="961"/>
      <c r="P235" s="961"/>
      <c r="Q235" s="961"/>
      <c r="R235" s="745"/>
      <c r="S235" s="961"/>
      <c r="T235" s="961"/>
      <c r="U235" s="699" t="s">
        <v>721</v>
      </c>
      <c r="V235" s="697" t="s">
        <v>123</v>
      </c>
      <c r="W235" s="698" t="s">
        <v>493</v>
      </c>
      <c r="X235" s="689">
        <v>250.06165714285709</v>
      </c>
      <c r="Y235" s="689">
        <v>463.18211428571419</v>
      </c>
      <c r="Z235" s="689">
        <v>581.08257142857133</v>
      </c>
      <c r="AA235" s="689">
        <v>701.51022857142846</v>
      </c>
      <c r="AB235" s="689">
        <v>744.79502857142847</v>
      </c>
      <c r="AC235" s="689">
        <v>776.80182857142836</v>
      </c>
      <c r="AD235" s="689">
        <v>808.80862857142847</v>
      </c>
      <c r="AE235" s="689">
        <v>840.81542857142847</v>
      </c>
      <c r="AF235" s="689">
        <v>872.82222857142847</v>
      </c>
      <c r="AG235" s="689">
        <v>904.82902857142847</v>
      </c>
      <c r="AH235" s="689">
        <v>946.99582857142855</v>
      </c>
      <c r="AI235" s="689">
        <v>989.16262857142851</v>
      </c>
      <c r="AJ235" s="689">
        <v>1031.3294285714285</v>
      </c>
      <c r="AK235" s="689">
        <v>1073.4962285714287</v>
      </c>
      <c r="AL235" s="689">
        <v>1115.6630285714284</v>
      </c>
      <c r="AM235" s="689">
        <v>1157.8298285714286</v>
      </c>
      <c r="AN235" s="689">
        <v>1199.9966285714286</v>
      </c>
      <c r="AO235" s="689">
        <v>1242.1634285714285</v>
      </c>
      <c r="AP235" s="689">
        <v>1284.3302285714287</v>
      </c>
      <c r="AQ235" s="689">
        <v>1326.4970285714287</v>
      </c>
      <c r="AR235" s="689">
        <v>1368.6638285714289</v>
      </c>
      <c r="AS235" s="689">
        <v>1410.8306285714289</v>
      </c>
      <c r="AT235" s="689">
        <v>1452.9974285714288</v>
      </c>
      <c r="AU235" s="689">
        <v>1495.1642285714288</v>
      </c>
      <c r="AV235" s="689">
        <v>1537.3310285714288</v>
      </c>
      <c r="AW235" s="689">
        <v>1579.497828571429</v>
      </c>
      <c r="AX235" s="689">
        <v>1621.6646285714289</v>
      </c>
      <c r="AY235" s="689">
        <v>1663.8314285714291</v>
      </c>
      <c r="AZ235" s="689">
        <v>1705.9982285714291</v>
      </c>
      <c r="BA235" s="689">
        <v>1748.165028571429</v>
      </c>
      <c r="BB235" s="689">
        <v>1790.3318285714286</v>
      </c>
      <c r="BC235" s="689">
        <v>1832.4986285714288</v>
      </c>
      <c r="BD235" s="689">
        <v>1874.6654285714289</v>
      </c>
      <c r="BE235" s="689">
        <v>1916.8322285714289</v>
      </c>
      <c r="BF235" s="689">
        <v>1958.9990285714289</v>
      </c>
      <c r="BG235" s="689">
        <v>2001.1658285714288</v>
      </c>
      <c r="BH235" s="689">
        <v>2043.3326285714288</v>
      </c>
      <c r="BI235" s="689">
        <v>2085.4994285714288</v>
      </c>
      <c r="BJ235" s="689">
        <v>2127.6662285714287</v>
      </c>
      <c r="BK235" s="689">
        <v>2169.8330285714287</v>
      </c>
      <c r="BL235" s="689">
        <v>2211.9998285714287</v>
      </c>
      <c r="BM235" s="689">
        <v>2254.1666285714286</v>
      </c>
      <c r="BN235" s="689">
        <v>2296.3334285714286</v>
      </c>
      <c r="BO235" s="689">
        <v>2338.5002285714286</v>
      </c>
      <c r="BP235" s="689">
        <v>2380.667028571429</v>
      </c>
      <c r="BQ235" s="689">
        <v>2422.8338285714285</v>
      </c>
      <c r="BR235" s="689">
        <v>2465.0006285714285</v>
      </c>
      <c r="BS235" s="689">
        <v>2507.1674285714284</v>
      </c>
      <c r="BT235" s="689">
        <v>2549.3342285714284</v>
      </c>
      <c r="BU235" s="689">
        <v>2591.5010285714284</v>
      </c>
      <c r="BV235" s="689">
        <v>2633.6678285714288</v>
      </c>
      <c r="BW235" s="689">
        <v>2675.8346285714283</v>
      </c>
      <c r="BX235" s="689">
        <v>2718.0014285714287</v>
      </c>
      <c r="BY235" s="689">
        <v>2760.1682285714282</v>
      </c>
      <c r="BZ235" s="689">
        <v>2802.3350285714282</v>
      </c>
      <c r="CA235" s="689">
        <v>2844.5018285714286</v>
      </c>
      <c r="CB235" s="689">
        <v>2886.6686285714281</v>
      </c>
      <c r="CC235" s="689">
        <v>2928.8354285714286</v>
      </c>
      <c r="CD235" s="689">
        <v>2971.0022285714281</v>
      </c>
      <c r="CE235" s="689">
        <v>3013.169028571428</v>
      </c>
      <c r="CF235" s="689">
        <v>3055.3358285714285</v>
      </c>
      <c r="CG235" s="689">
        <v>3097.502628571428</v>
      </c>
      <c r="CH235" s="689">
        <v>3139.6694285714284</v>
      </c>
      <c r="CI235" s="689">
        <v>3181.8362285714279</v>
      </c>
      <c r="CJ235" s="689">
        <v>3224.0030285714279</v>
      </c>
      <c r="CK235" s="689">
        <v>3266.1698285714283</v>
      </c>
      <c r="CL235" s="689">
        <v>3308.3366285714278</v>
      </c>
      <c r="CM235" s="689">
        <v>3350.5034285714282</v>
      </c>
      <c r="CN235" s="689">
        <v>3392.6702285714277</v>
      </c>
      <c r="CO235" s="689">
        <v>3434.8370285714277</v>
      </c>
      <c r="CP235" s="689">
        <v>3477.0038285714281</v>
      </c>
      <c r="CQ235" s="689">
        <v>3519.1706285714276</v>
      </c>
      <c r="CR235" s="689">
        <v>3561.3374285714281</v>
      </c>
      <c r="CS235" s="689">
        <v>3603.5042285714276</v>
      </c>
      <c r="CT235" s="689">
        <v>3645.6710285714275</v>
      </c>
      <c r="CU235" s="689">
        <v>3687.837828571428</v>
      </c>
      <c r="CV235" s="689">
        <v>3730.0046285714275</v>
      </c>
      <c r="CW235" s="689">
        <v>3772.1714285714279</v>
      </c>
      <c r="CX235" s="689">
        <v>3814.3382285714274</v>
      </c>
      <c r="CY235" s="689">
        <v>3856.5050285714278</v>
      </c>
      <c r="CZ235" s="953"/>
      <c r="DA235" s="954"/>
      <c r="DB235" s="954"/>
      <c r="DC235" s="954"/>
      <c r="DD235" s="954"/>
      <c r="DE235" s="954"/>
      <c r="DF235" s="954"/>
      <c r="DG235" s="954"/>
      <c r="DH235" s="954"/>
      <c r="DI235" s="954"/>
      <c r="DJ235" s="954"/>
      <c r="DK235" s="954"/>
      <c r="DL235" s="954"/>
      <c r="DM235" s="954"/>
      <c r="DN235" s="954"/>
      <c r="DO235" s="954"/>
      <c r="DP235" s="954"/>
      <c r="DQ235" s="954"/>
      <c r="DR235" s="954"/>
      <c r="DS235" s="954"/>
      <c r="DT235" s="954"/>
      <c r="DU235" s="954"/>
      <c r="DV235" s="954"/>
      <c r="DW235" s="955"/>
      <c r="DX235" s="934"/>
    </row>
    <row r="236" spans="2:128" x14ac:dyDescent="0.2">
      <c r="B236" s="960"/>
      <c r="C236" s="963"/>
      <c r="D236" s="885"/>
      <c r="E236" s="920"/>
      <c r="F236" s="885"/>
      <c r="G236" s="885"/>
      <c r="H236" s="885"/>
      <c r="I236" s="885"/>
      <c r="J236" s="885"/>
      <c r="K236" s="885"/>
      <c r="L236" s="885"/>
      <c r="M236" s="885"/>
      <c r="N236" s="885"/>
      <c r="O236" s="885"/>
      <c r="P236" s="885"/>
      <c r="Q236" s="885"/>
      <c r="R236" s="964"/>
      <c r="S236" s="885"/>
      <c r="T236" s="885"/>
      <c r="U236" s="699" t="s">
        <v>495</v>
      </c>
      <c r="V236" s="697" t="s">
        <v>123</v>
      </c>
      <c r="W236" s="701" t="s">
        <v>493</v>
      </c>
      <c r="X236" s="689">
        <v>304.44444444444446</v>
      </c>
      <c r="Y236" s="689">
        <v>917.6349206349206</v>
      </c>
      <c r="Z236" s="689">
        <v>1127.4920634920636</v>
      </c>
      <c r="AA236" s="689">
        <v>1337.3492063492065</v>
      </c>
      <c r="AB236" s="689">
        <v>1480.2063492063494</v>
      </c>
      <c r="AC236" s="689">
        <v>1480.2063492063494</v>
      </c>
      <c r="AD236" s="689">
        <v>1480.2063492063494</v>
      </c>
      <c r="AE236" s="689">
        <v>1480.2063492063494</v>
      </c>
      <c r="AF236" s="689">
        <v>1480.2063492063494</v>
      </c>
      <c r="AG236" s="689">
        <v>1480.2063492063494</v>
      </c>
      <c r="AH236" s="689">
        <v>1480.2063492063494</v>
      </c>
      <c r="AI236" s="689">
        <v>1480.2063492063494</v>
      </c>
      <c r="AJ236" s="689">
        <v>1480.2063492063494</v>
      </c>
      <c r="AK236" s="689">
        <v>1480.2063492063494</v>
      </c>
      <c r="AL236" s="689">
        <v>1480.2063492063494</v>
      </c>
      <c r="AM236" s="689">
        <v>1480.2063492063494</v>
      </c>
      <c r="AN236" s="689">
        <v>1480.2063492063494</v>
      </c>
      <c r="AO236" s="689">
        <v>1480.2063492063494</v>
      </c>
      <c r="AP236" s="689">
        <v>1480.2063492063494</v>
      </c>
      <c r="AQ236" s="689">
        <v>1480.2063492063494</v>
      </c>
      <c r="AR236" s="689">
        <v>1480.2063492063494</v>
      </c>
      <c r="AS236" s="689">
        <v>1480.2063492063494</v>
      </c>
      <c r="AT236" s="689">
        <v>1480.2063492063494</v>
      </c>
      <c r="AU236" s="689">
        <v>1480.2063492063494</v>
      </c>
      <c r="AV236" s="689">
        <v>1480.2063492063494</v>
      </c>
      <c r="AW236" s="689">
        <v>1480.2063492063494</v>
      </c>
      <c r="AX236" s="689">
        <v>1480.2063492063494</v>
      </c>
      <c r="AY236" s="689">
        <v>1480.2063492063494</v>
      </c>
      <c r="AZ236" s="689">
        <v>1480.2063492063494</v>
      </c>
      <c r="BA236" s="689">
        <v>1480.2063492063494</v>
      </c>
      <c r="BB236" s="689">
        <v>1480.2063492063494</v>
      </c>
      <c r="BC236" s="689">
        <v>1480.2063492063494</v>
      </c>
      <c r="BD236" s="689">
        <v>1480.2063492063494</v>
      </c>
      <c r="BE236" s="689">
        <v>1480.2063492063494</v>
      </c>
      <c r="BF236" s="689">
        <v>1480.2063492063494</v>
      </c>
      <c r="BG236" s="689">
        <v>1480.2063492063494</v>
      </c>
      <c r="BH236" s="689">
        <v>1480.2063492063494</v>
      </c>
      <c r="BI236" s="689">
        <v>1480.2063492063494</v>
      </c>
      <c r="BJ236" s="689">
        <v>1480.2063492063494</v>
      </c>
      <c r="BK236" s="689">
        <v>1480.2063492063494</v>
      </c>
      <c r="BL236" s="689">
        <v>1480.2063492063494</v>
      </c>
      <c r="BM236" s="689">
        <v>1480.2063492063494</v>
      </c>
      <c r="BN236" s="689">
        <v>1480.2063492063494</v>
      </c>
      <c r="BO236" s="689">
        <v>1480.2063492063494</v>
      </c>
      <c r="BP236" s="689">
        <v>1480.2063492063494</v>
      </c>
      <c r="BQ236" s="689">
        <v>1480.2063492063494</v>
      </c>
      <c r="BR236" s="689">
        <v>1480.2063492063494</v>
      </c>
      <c r="BS236" s="689">
        <v>1480.2063492063494</v>
      </c>
      <c r="BT236" s="689">
        <v>1480.2063492063494</v>
      </c>
      <c r="BU236" s="689">
        <v>1480.2063492063494</v>
      </c>
      <c r="BV236" s="689">
        <v>1480.2063492063494</v>
      </c>
      <c r="BW236" s="689">
        <v>1480.2063492063494</v>
      </c>
      <c r="BX236" s="689">
        <v>1480.2063492063494</v>
      </c>
      <c r="BY236" s="689">
        <v>1480.2063492063494</v>
      </c>
      <c r="BZ236" s="689">
        <v>1480.2063492063494</v>
      </c>
      <c r="CA236" s="689">
        <v>1480.2063492063494</v>
      </c>
      <c r="CB236" s="689">
        <v>1480.2063492063494</v>
      </c>
      <c r="CC236" s="689">
        <v>1480.2063492063494</v>
      </c>
      <c r="CD236" s="689">
        <v>1480.2063492063494</v>
      </c>
      <c r="CE236" s="689">
        <v>1480.2063492063494</v>
      </c>
      <c r="CF236" s="689">
        <v>1480.2063492063494</v>
      </c>
      <c r="CG236" s="689">
        <v>1480.2063492063494</v>
      </c>
      <c r="CH236" s="689">
        <v>1480.2063492063494</v>
      </c>
      <c r="CI236" s="689">
        <v>1480.2063492063494</v>
      </c>
      <c r="CJ236" s="689">
        <v>1480.2063492063494</v>
      </c>
      <c r="CK236" s="689">
        <v>1480.2063492063494</v>
      </c>
      <c r="CL236" s="689">
        <v>1480.2063492063494</v>
      </c>
      <c r="CM236" s="689">
        <v>1480.2063492063494</v>
      </c>
      <c r="CN236" s="689">
        <v>1480.2063492063494</v>
      </c>
      <c r="CO236" s="689">
        <v>1480.2063492063494</v>
      </c>
      <c r="CP236" s="689">
        <v>1480.2063492063494</v>
      </c>
      <c r="CQ236" s="689">
        <v>1480.2063492063494</v>
      </c>
      <c r="CR236" s="689">
        <v>1480.2063492063494</v>
      </c>
      <c r="CS236" s="689">
        <v>1480.2063492063494</v>
      </c>
      <c r="CT236" s="689">
        <v>1480.2063492063494</v>
      </c>
      <c r="CU236" s="689">
        <v>1480.2063492063494</v>
      </c>
      <c r="CV236" s="689">
        <v>1480.2063492063494</v>
      </c>
      <c r="CW236" s="689">
        <v>1480.2063492063494</v>
      </c>
      <c r="CX236" s="689">
        <v>1480.2063492063494</v>
      </c>
      <c r="CY236" s="689">
        <v>1480.2063492063494</v>
      </c>
      <c r="CZ236" s="953"/>
      <c r="DA236" s="954"/>
      <c r="DB236" s="954"/>
      <c r="DC236" s="954"/>
      <c r="DD236" s="954"/>
      <c r="DE236" s="954"/>
      <c r="DF236" s="954"/>
      <c r="DG236" s="954"/>
      <c r="DH236" s="954"/>
      <c r="DI236" s="954"/>
      <c r="DJ236" s="954"/>
      <c r="DK236" s="954"/>
      <c r="DL236" s="954"/>
      <c r="DM236" s="954"/>
      <c r="DN236" s="954"/>
      <c r="DO236" s="954"/>
      <c r="DP236" s="954"/>
      <c r="DQ236" s="954"/>
      <c r="DR236" s="954"/>
      <c r="DS236" s="954"/>
      <c r="DT236" s="954"/>
      <c r="DU236" s="954"/>
      <c r="DV236" s="954"/>
      <c r="DW236" s="955"/>
      <c r="DX236" s="934"/>
    </row>
    <row r="237" spans="2:128" x14ac:dyDescent="0.2">
      <c r="B237" s="965"/>
      <c r="C237" s="966"/>
      <c r="D237" s="885"/>
      <c r="E237" s="920"/>
      <c r="F237" s="885"/>
      <c r="G237" s="885"/>
      <c r="H237" s="885"/>
      <c r="I237" s="885"/>
      <c r="J237" s="885"/>
      <c r="K237" s="885"/>
      <c r="L237" s="885"/>
      <c r="M237" s="885"/>
      <c r="N237" s="885"/>
      <c r="O237" s="885"/>
      <c r="P237" s="885"/>
      <c r="Q237" s="885"/>
      <c r="R237" s="964"/>
      <c r="S237" s="885"/>
      <c r="T237" s="885"/>
      <c r="U237" s="699" t="s">
        <v>496</v>
      </c>
      <c r="V237" s="697" t="s">
        <v>123</v>
      </c>
      <c r="W237" s="701" t="s">
        <v>493</v>
      </c>
      <c r="X237" s="705">
        <v>175</v>
      </c>
      <c r="Y237" s="705">
        <v>350</v>
      </c>
      <c r="Z237" s="705">
        <v>350</v>
      </c>
      <c r="AA237" s="705">
        <v>350</v>
      </c>
      <c r="AB237" s="705">
        <v>350</v>
      </c>
      <c r="AC237" s="705">
        <v>350</v>
      </c>
      <c r="AD237" s="705">
        <v>350</v>
      </c>
      <c r="AE237" s="705">
        <v>350</v>
      </c>
      <c r="AF237" s="705">
        <v>350</v>
      </c>
      <c r="AG237" s="705">
        <v>350</v>
      </c>
      <c r="AH237" s="705">
        <v>350</v>
      </c>
      <c r="AI237" s="705">
        <v>350</v>
      </c>
      <c r="AJ237" s="705">
        <v>350</v>
      </c>
      <c r="AK237" s="705">
        <v>350</v>
      </c>
      <c r="AL237" s="705">
        <v>350</v>
      </c>
      <c r="AM237" s="705">
        <v>350</v>
      </c>
      <c r="AN237" s="705">
        <v>350</v>
      </c>
      <c r="AO237" s="705">
        <v>350</v>
      </c>
      <c r="AP237" s="705">
        <v>350</v>
      </c>
      <c r="AQ237" s="705">
        <v>350</v>
      </c>
      <c r="AR237" s="705">
        <v>350</v>
      </c>
      <c r="AS237" s="705">
        <v>350</v>
      </c>
      <c r="AT237" s="705">
        <v>350</v>
      </c>
      <c r="AU237" s="705">
        <v>350</v>
      </c>
      <c r="AV237" s="705">
        <v>350</v>
      </c>
      <c r="AW237" s="705">
        <v>350</v>
      </c>
      <c r="AX237" s="705">
        <v>350</v>
      </c>
      <c r="AY237" s="705">
        <v>350</v>
      </c>
      <c r="AZ237" s="705">
        <v>350</v>
      </c>
      <c r="BA237" s="705">
        <v>350</v>
      </c>
      <c r="BB237" s="705">
        <v>350</v>
      </c>
      <c r="BC237" s="705">
        <v>350</v>
      </c>
      <c r="BD237" s="705">
        <v>350</v>
      </c>
      <c r="BE237" s="705">
        <v>350</v>
      </c>
      <c r="BF237" s="705">
        <v>350</v>
      </c>
      <c r="BG237" s="705">
        <v>350</v>
      </c>
      <c r="BH237" s="705">
        <v>350</v>
      </c>
      <c r="BI237" s="705">
        <v>350</v>
      </c>
      <c r="BJ237" s="705">
        <v>350</v>
      </c>
      <c r="BK237" s="705">
        <v>350</v>
      </c>
      <c r="BL237" s="705">
        <v>350</v>
      </c>
      <c r="BM237" s="705">
        <v>350</v>
      </c>
      <c r="BN237" s="705">
        <v>350</v>
      </c>
      <c r="BO237" s="705">
        <v>350</v>
      </c>
      <c r="BP237" s="705">
        <v>350</v>
      </c>
      <c r="BQ237" s="705">
        <v>350</v>
      </c>
      <c r="BR237" s="705">
        <v>350</v>
      </c>
      <c r="BS237" s="705">
        <v>350</v>
      </c>
      <c r="BT237" s="705">
        <v>350</v>
      </c>
      <c r="BU237" s="705">
        <v>350</v>
      </c>
      <c r="BV237" s="705">
        <v>350</v>
      </c>
      <c r="BW237" s="705">
        <v>350</v>
      </c>
      <c r="BX237" s="705">
        <v>350</v>
      </c>
      <c r="BY237" s="705">
        <v>350</v>
      </c>
      <c r="BZ237" s="705">
        <v>350</v>
      </c>
      <c r="CA237" s="705">
        <v>350</v>
      </c>
      <c r="CB237" s="705">
        <v>350</v>
      </c>
      <c r="CC237" s="705">
        <v>350</v>
      </c>
      <c r="CD237" s="705">
        <v>350</v>
      </c>
      <c r="CE237" s="705">
        <v>350</v>
      </c>
      <c r="CF237" s="705">
        <v>350</v>
      </c>
      <c r="CG237" s="705">
        <v>350</v>
      </c>
      <c r="CH237" s="705">
        <v>350</v>
      </c>
      <c r="CI237" s="705">
        <v>350</v>
      </c>
      <c r="CJ237" s="705">
        <v>350</v>
      </c>
      <c r="CK237" s="705">
        <v>350</v>
      </c>
      <c r="CL237" s="705">
        <v>350</v>
      </c>
      <c r="CM237" s="705">
        <v>350</v>
      </c>
      <c r="CN237" s="705">
        <v>350</v>
      </c>
      <c r="CO237" s="705">
        <v>350</v>
      </c>
      <c r="CP237" s="705">
        <v>350</v>
      </c>
      <c r="CQ237" s="705">
        <v>350</v>
      </c>
      <c r="CR237" s="705">
        <v>350</v>
      </c>
      <c r="CS237" s="705">
        <v>350</v>
      </c>
      <c r="CT237" s="705">
        <v>350</v>
      </c>
      <c r="CU237" s="705">
        <v>350</v>
      </c>
      <c r="CV237" s="705">
        <v>350</v>
      </c>
      <c r="CW237" s="705">
        <v>350</v>
      </c>
      <c r="CX237" s="705">
        <v>350</v>
      </c>
      <c r="CY237" s="705">
        <v>350</v>
      </c>
      <c r="CZ237" s="953"/>
      <c r="DA237" s="954"/>
      <c r="DB237" s="954"/>
      <c r="DC237" s="954"/>
      <c r="DD237" s="954"/>
      <c r="DE237" s="954"/>
      <c r="DF237" s="954"/>
      <c r="DG237" s="954"/>
      <c r="DH237" s="954"/>
      <c r="DI237" s="954"/>
      <c r="DJ237" s="954"/>
      <c r="DK237" s="954"/>
      <c r="DL237" s="954"/>
      <c r="DM237" s="954"/>
      <c r="DN237" s="954"/>
      <c r="DO237" s="954"/>
      <c r="DP237" s="954"/>
      <c r="DQ237" s="954"/>
      <c r="DR237" s="954"/>
      <c r="DS237" s="954"/>
      <c r="DT237" s="954"/>
      <c r="DU237" s="954"/>
      <c r="DV237" s="954"/>
      <c r="DW237" s="955"/>
      <c r="DX237" s="934"/>
    </row>
    <row r="238" spans="2:128" x14ac:dyDescent="0.2">
      <c r="B238" s="965"/>
      <c r="C238" s="966"/>
      <c r="D238" s="885"/>
      <c r="E238" s="920"/>
      <c r="F238" s="885"/>
      <c r="G238" s="885"/>
      <c r="H238" s="885"/>
      <c r="I238" s="885"/>
      <c r="J238" s="885"/>
      <c r="K238" s="885"/>
      <c r="L238" s="885"/>
      <c r="M238" s="885"/>
      <c r="N238" s="885"/>
      <c r="O238" s="885"/>
      <c r="P238" s="885"/>
      <c r="Q238" s="885"/>
      <c r="R238" s="964"/>
      <c r="S238" s="885"/>
      <c r="T238" s="885"/>
      <c r="U238" s="702" t="s">
        <v>497</v>
      </c>
      <c r="V238" s="703" t="s">
        <v>123</v>
      </c>
      <c r="W238" s="701" t="s">
        <v>493</v>
      </c>
      <c r="X238" s="700">
        <v>-79.640922120209851</v>
      </c>
      <c r="Y238" s="700">
        <v>-159.2818442404197</v>
      </c>
      <c r="Z238" s="700">
        <v>-238.92276636062957</v>
      </c>
      <c r="AA238" s="700">
        <v>-318.5636884808394</v>
      </c>
      <c r="AB238" s="700">
        <v>-398.20461060104981</v>
      </c>
      <c r="AC238" s="700">
        <v>-398.20461060104981</v>
      </c>
      <c r="AD238" s="700">
        <v>-398.20461060104981</v>
      </c>
      <c r="AE238" s="700">
        <v>-398.20461060104981</v>
      </c>
      <c r="AF238" s="700">
        <v>-398.20461060104981</v>
      </c>
      <c r="AG238" s="700">
        <v>-398.20461060104981</v>
      </c>
      <c r="AH238" s="700">
        <v>-398.20461060104981</v>
      </c>
      <c r="AI238" s="700">
        <v>-398.20461060104981</v>
      </c>
      <c r="AJ238" s="700">
        <v>-398.20461060104981</v>
      </c>
      <c r="AK238" s="700">
        <v>-398.20461060104981</v>
      </c>
      <c r="AL238" s="700">
        <v>-398.20461060104981</v>
      </c>
      <c r="AM238" s="700">
        <v>-398.20461060104981</v>
      </c>
      <c r="AN238" s="700">
        <v>-398.20461060104981</v>
      </c>
      <c r="AO238" s="700">
        <v>-398.20461060104981</v>
      </c>
      <c r="AP238" s="700">
        <v>-398.20461060104981</v>
      </c>
      <c r="AQ238" s="700">
        <v>-398.20461060104981</v>
      </c>
      <c r="AR238" s="700">
        <v>-398.20461060104981</v>
      </c>
      <c r="AS238" s="700">
        <v>-398.20461060104981</v>
      </c>
      <c r="AT238" s="700">
        <v>-398.20461060104981</v>
      </c>
      <c r="AU238" s="700">
        <v>-398.20461060104981</v>
      </c>
      <c r="AV238" s="700">
        <v>-398.20461060104981</v>
      </c>
      <c r="AW238" s="700">
        <v>-398.20461060104981</v>
      </c>
      <c r="AX238" s="700">
        <v>-398.20461060104981</v>
      </c>
      <c r="AY238" s="700">
        <v>-398.20461060104981</v>
      </c>
      <c r="AZ238" s="700">
        <v>-398.20461060104981</v>
      </c>
      <c r="BA238" s="700">
        <v>-398.20461060104981</v>
      </c>
      <c r="BB238" s="700">
        <v>-398.20461060104981</v>
      </c>
      <c r="BC238" s="700">
        <v>-398.20461060104981</v>
      </c>
      <c r="BD238" s="700">
        <v>-398.20461060104981</v>
      </c>
      <c r="BE238" s="700">
        <v>-398.20461060104981</v>
      </c>
      <c r="BF238" s="700">
        <v>-398.20461060104981</v>
      </c>
      <c r="BG238" s="700">
        <v>-398.20461060104981</v>
      </c>
      <c r="BH238" s="700">
        <v>-398.20461060104981</v>
      </c>
      <c r="BI238" s="700">
        <v>-398.20461060104981</v>
      </c>
      <c r="BJ238" s="700">
        <v>-398.20461060104981</v>
      </c>
      <c r="BK238" s="700">
        <v>-398.20461060104981</v>
      </c>
      <c r="BL238" s="700">
        <v>-398.20461060104981</v>
      </c>
      <c r="BM238" s="700">
        <v>-398.20461060104981</v>
      </c>
      <c r="BN238" s="700">
        <v>-398.20461060104981</v>
      </c>
      <c r="BO238" s="700">
        <v>-398.20461060104981</v>
      </c>
      <c r="BP238" s="700">
        <v>-398.20461060104981</v>
      </c>
      <c r="BQ238" s="700">
        <v>-398.20461060104981</v>
      </c>
      <c r="BR238" s="700">
        <v>-398.20461060104981</v>
      </c>
      <c r="BS238" s="700">
        <v>-398.20461060104981</v>
      </c>
      <c r="BT238" s="700">
        <v>-398.20461060104981</v>
      </c>
      <c r="BU238" s="700">
        <v>-398.20461060104981</v>
      </c>
      <c r="BV238" s="700">
        <v>-398.20461060104981</v>
      </c>
      <c r="BW238" s="700">
        <v>-398.20461060104981</v>
      </c>
      <c r="BX238" s="700">
        <v>-398.20461060104981</v>
      </c>
      <c r="BY238" s="700">
        <v>-398.20461060104981</v>
      </c>
      <c r="BZ238" s="700">
        <v>-398.20461060104981</v>
      </c>
      <c r="CA238" s="700">
        <v>-398.20461060104981</v>
      </c>
      <c r="CB238" s="700">
        <v>-398.20461060104981</v>
      </c>
      <c r="CC238" s="700">
        <v>-398.20461060104981</v>
      </c>
      <c r="CD238" s="700">
        <v>-398.20461060104981</v>
      </c>
      <c r="CE238" s="700">
        <v>-398.20461060104981</v>
      </c>
      <c r="CF238" s="700">
        <v>-398.20461060104981</v>
      </c>
      <c r="CG238" s="700">
        <v>-398.20461060104981</v>
      </c>
      <c r="CH238" s="700">
        <v>-398.20461060104981</v>
      </c>
      <c r="CI238" s="700">
        <v>-398.20461060104981</v>
      </c>
      <c r="CJ238" s="700">
        <v>-398.20461060104981</v>
      </c>
      <c r="CK238" s="700">
        <v>-398.20461060104981</v>
      </c>
      <c r="CL238" s="700">
        <v>-398.20461060104981</v>
      </c>
      <c r="CM238" s="700">
        <v>-398.20461060104981</v>
      </c>
      <c r="CN238" s="700">
        <v>-398.20461060104981</v>
      </c>
      <c r="CO238" s="700">
        <v>-398.20461060104981</v>
      </c>
      <c r="CP238" s="700">
        <v>-398.20461060104981</v>
      </c>
      <c r="CQ238" s="700">
        <v>-398.20461060104981</v>
      </c>
      <c r="CR238" s="700">
        <v>-398.20461060104981</v>
      </c>
      <c r="CS238" s="700">
        <v>-398.20461060104981</v>
      </c>
      <c r="CT238" s="700">
        <v>-398.20461060104981</v>
      </c>
      <c r="CU238" s="700">
        <v>-398.20461060104981</v>
      </c>
      <c r="CV238" s="700">
        <v>-398.20461060104981</v>
      </c>
      <c r="CW238" s="700">
        <v>-398.20461060104981</v>
      </c>
      <c r="CX238" s="700">
        <v>-398.20461060104981</v>
      </c>
      <c r="CY238" s="700">
        <v>-398.20461060104981</v>
      </c>
      <c r="CZ238" s="953"/>
      <c r="DA238" s="954"/>
      <c r="DB238" s="954"/>
      <c r="DC238" s="954"/>
      <c r="DD238" s="954"/>
      <c r="DE238" s="954"/>
      <c r="DF238" s="954"/>
      <c r="DG238" s="954"/>
      <c r="DH238" s="954"/>
      <c r="DI238" s="954"/>
      <c r="DJ238" s="954"/>
      <c r="DK238" s="954"/>
      <c r="DL238" s="954"/>
      <c r="DM238" s="954"/>
      <c r="DN238" s="954"/>
      <c r="DO238" s="954"/>
      <c r="DP238" s="954"/>
      <c r="DQ238" s="954"/>
      <c r="DR238" s="954"/>
      <c r="DS238" s="954"/>
      <c r="DT238" s="954"/>
      <c r="DU238" s="954"/>
      <c r="DV238" s="954"/>
      <c r="DW238" s="955"/>
      <c r="DX238" s="934"/>
    </row>
    <row r="239" spans="2:128" x14ac:dyDescent="0.2">
      <c r="B239" s="965"/>
      <c r="C239" s="966"/>
      <c r="D239" s="885"/>
      <c r="E239" s="920"/>
      <c r="F239" s="885"/>
      <c r="G239" s="885"/>
      <c r="H239" s="885"/>
      <c r="I239" s="885"/>
      <c r="J239" s="885"/>
      <c r="K239" s="885"/>
      <c r="L239" s="885"/>
      <c r="M239" s="885"/>
      <c r="N239" s="885"/>
      <c r="O239" s="885"/>
      <c r="P239" s="885"/>
      <c r="Q239" s="885"/>
      <c r="R239" s="964"/>
      <c r="S239" s="885"/>
      <c r="T239" s="885"/>
      <c r="U239" s="699" t="s">
        <v>498</v>
      </c>
      <c r="V239" s="697" t="s">
        <v>123</v>
      </c>
      <c r="W239" s="701" t="s">
        <v>493</v>
      </c>
      <c r="X239" s="689">
        <v>16.166499999999999</v>
      </c>
      <c r="Y239" s="689">
        <v>51.732799999999997</v>
      </c>
      <c r="Z239" s="689">
        <v>37.875799999999998</v>
      </c>
      <c r="AA239" s="689">
        <v>37.875799999999998</v>
      </c>
      <c r="AB239" s="689">
        <v>35.566299999999998</v>
      </c>
      <c r="AC239" s="689">
        <v>35.566299999999998</v>
      </c>
      <c r="AD239" s="689">
        <v>35.566299999999998</v>
      </c>
      <c r="AE239" s="689">
        <v>35.566299999999998</v>
      </c>
      <c r="AF239" s="689">
        <v>35.566299999999998</v>
      </c>
      <c r="AG239" s="689">
        <v>35.566299999999998</v>
      </c>
      <c r="AH239" s="689">
        <v>35.566299999999998</v>
      </c>
      <c r="AI239" s="689">
        <v>35.566299999999998</v>
      </c>
      <c r="AJ239" s="689">
        <v>35.566299999999998</v>
      </c>
      <c r="AK239" s="689">
        <v>35.566299999999998</v>
      </c>
      <c r="AL239" s="689">
        <v>35.566299999999998</v>
      </c>
      <c r="AM239" s="689">
        <v>35.566299999999998</v>
      </c>
      <c r="AN239" s="689">
        <v>35.566299999999998</v>
      </c>
      <c r="AO239" s="689">
        <v>35.566299999999998</v>
      </c>
      <c r="AP239" s="689">
        <v>35.566299999999998</v>
      </c>
      <c r="AQ239" s="689">
        <v>35.566299999999998</v>
      </c>
      <c r="AR239" s="689">
        <v>35.566299999999998</v>
      </c>
      <c r="AS239" s="689">
        <v>35.566299999999998</v>
      </c>
      <c r="AT239" s="689">
        <v>35.566299999999998</v>
      </c>
      <c r="AU239" s="689">
        <v>35.566299999999998</v>
      </c>
      <c r="AV239" s="689">
        <v>35.566299999999998</v>
      </c>
      <c r="AW239" s="689">
        <v>35.566299999999998</v>
      </c>
      <c r="AX239" s="689">
        <v>35.566299999999998</v>
      </c>
      <c r="AY239" s="689">
        <v>35.566299999999998</v>
      </c>
      <c r="AZ239" s="689">
        <v>35.566299999999998</v>
      </c>
      <c r="BA239" s="689">
        <v>35.566299999999998</v>
      </c>
      <c r="BB239" s="689">
        <v>35.566299999999998</v>
      </c>
      <c r="BC239" s="689">
        <v>35.566299999999998</v>
      </c>
      <c r="BD239" s="689">
        <v>35.566299999999998</v>
      </c>
      <c r="BE239" s="689">
        <v>35.566299999999998</v>
      </c>
      <c r="BF239" s="689">
        <v>35.566299999999998</v>
      </c>
      <c r="BG239" s="689">
        <v>35.566299999999998</v>
      </c>
      <c r="BH239" s="689">
        <v>35.566299999999998</v>
      </c>
      <c r="BI239" s="689">
        <v>35.566299999999998</v>
      </c>
      <c r="BJ239" s="689">
        <v>35.566299999999998</v>
      </c>
      <c r="BK239" s="689">
        <v>35.566299999999998</v>
      </c>
      <c r="BL239" s="689">
        <v>35.566299999999998</v>
      </c>
      <c r="BM239" s="689">
        <v>35.566299999999998</v>
      </c>
      <c r="BN239" s="689">
        <v>35.566299999999998</v>
      </c>
      <c r="BO239" s="689">
        <v>35.566299999999998</v>
      </c>
      <c r="BP239" s="689">
        <v>35.566299999999998</v>
      </c>
      <c r="BQ239" s="689">
        <v>35.566299999999998</v>
      </c>
      <c r="BR239" s="689">
        <v>35.566299999999998</v>
      </c>
      <c r="BS239" s="689">
        <v>35.566299999999998</v>
      </c>
      <c r="BT239" s="689">
        <v>35.566299999999998</v>
      </c>
      <c r="BU239" s="689">
        <v>35.566299999999998</v>
      </c>
      <c r="BV239" s="689">
        <v>35.566299999999998</v>
      </c>
      <c r="BW239" s="689">
        <v>35.566299999999998</v>
      </c>
      <c r="BX239" s="689">
        <v>35.566299999999998</v>
      </c>
      <c r="BY239" s="689">
        <v>35.566299999999998</v>
      </c>
      <c r="BZ239" s="689">
        <v>35.566299999999998</v>
      </c>
      <c r="CA239" s="689">
        <v>35.566299999999998</v>
      </c>
      <c r="CB239" s="689">
        <v>35.566299999999998</v>
      </c>
      <c r="CC239" s="689">
        <v>35.566299999999998</v>
      </c>
      <c r="CD239" s="689">
        <v>35.566299999999998</v>
      </c>
      <c r="CE239" s="689">
        <v>35.566299999999998</v>
      </c>
      <c r="CF239" s="689">
        <v>35.566299999999998</v>
      </c>
      <c r="CG239" s="689">
        <v>35.566299999999998</v>
      </c>
      <c r="CH239" s="689">
        <v>35.566299999999998</v>
      </c>
      <c r="CI239" s="689">
        <v>35.566299999999998</v>
      </c>
      <c r="CJ239" s="689">
        <v>35.566299999999998</v>
      </c>
      <c r="CK239" s="689">
        <v>35.566299999999998</v>
      </c>
      <c r="CL239" s="689">
        <v>35.566299999999998</v>
      </c>
      <c r="CM239" s="689">
        <v>35.566299999999998</v>
      </c>
      <c r="CN239" s="689">
        <v>35.566299999999998</v>
      </c>
      <c r="CO239" s="689">
        <v>35.566299999999998</v>
      </c>
      <c r="CP239" s="689">
        <v>35.566299999999998</v>
      </c>
      <c r="CQ239" s="689">
        <v>35.566299999999998</v>
      </c>
      <c r="CR239" s="689">
        <v>35.566299999999998</v>
      </c>
      <c r="CS239" s="689">
        <v>35.566299999999998</v>
      </c>
      <c r="CT239" s="689">
        <v>35.566299999999998</v>
      </c>
      <c r="CU239" s="689">
        <v>35.566299999999998</v>
      </c>
      <c r="CV239" s="689">
        <v>35.566299999999998</v>
      </c>
      <c r="CW239" s="689">
        <v>35.566299999999998</v>
      </c>
      <c r="CX239" s="689">
        <v>35.566299999999998</v>
      </c>
      <c r="CY239" s="689">
        <v>35.566299999999998</v>
      </c>
      <c r="CZ239" s="953"/>
      <c r="DA239" s="954"/>
      <c r="DB239" s="954"/>
      <c r="DC239" s="954"/>
      <c r="DD239" s="954"/>
      <c r="DE239" s="954"/>
      <c r="DF239" s="954"/>
      <c r="DG239" s="954"/>
      <c r="DH239" s="954"/>
      <c r="DI239" s="954"/>
      <c r="DJ239" s="954"/>
      <c r="DK239" s="954"/>
      <c r="DL239" s="954"/>
      <c r="DM239" s="954"/>
      <c r="DN239" s="954"/>
      <c r="DO239" s="954"/>
      <c r="DP239" s="954"/>
      <c r="DQ239" s="954"/>
      <c r="DR239" s="954"/>
      <c r="DS239" s="954"/>
      <c r="DT239" s="954"/>
      <c r="DU239" s="954"/>
      <c r="DV239" s="954"/>
      <c r="DW239" s="955"/>
      <c r="DX239" s="934"/>
    </row>
    <row r="240" spans="2:128" x14ac:dyDescent="0.2">
      <c r="B240" s="967"/>
      <c r="C240" s="966"/>
      <c r="D240" s="885"/>
      <c r="E240" s="920"/>
      <c r="F240" s="885"/>
      <c r="G240" s="885"/>
      <c r="H240" s="885"/>
      <c r="I240" s="885"/>
      <c r="J240" s="885"/>
      <c r="K240" s="885"/>
      <c r="L240" s="885"/>
      <c r="M240" s="885"/>
      <c r="N240" s="885"/>
      <c r="O240" s="885"/>
      <c r="P240" s="885"/>
      <c r="Q240" s="885"/>
      <c r="R240" s="964"/>
      <c r="S240" s="885"/>
      <c r="T240" s="885"/>
      <c r="U240" s="699" t="s">
        <v>499</v>
      </c>
      <c r="V240" s="697" t="s">
        <v>123</v>
      </c>
      <c r="W240" s="701" t="s">
        <v>493</v>
      </c>
      <c r="X240" s="689">
        <v>106.23699999999999</v>
      </c>
      <c r="Y240" s="689">
        <v>125.0685</v>
      </c>
      <c r="Z240" s="689">
        <v>125.42399999999999</v>
      </c>
      <c r="AA240" s="689">
        <v>125.7795</v>
      </c>
      <c r="AB240" s="689">
        <v>126.13499999999999</v>
      </c>
      <c r="AC240" s="689">
        <v>126.13499999999999</v>
      </c>
      <c r="AD240" s="689">
        <v>126.13499999999999</v>
      </c>
      <c r="AE240" s="689">
        <v>126.13499999999999</v>
      </c>
      <c r="AF240" s="689">
        <v>126.13499999999999</v>
      </c>
      <c r="AG240" s="689">
        <v>126.13499999999999</v>
      </c>
      <c r="AH240" s="689">
        <v>126.13499999999999</v>
      </c>
      <c r="AI240" s="689">
        <v>126.13499999999999</v>
      </c>
      <c r="AJ240" s="689">
        <v>126.13499999999999</v>
      </c>
      <c r="AK240" s="689">
        <v>126.13499999999999</v>
      </c>
      <c r="AL240" s="689">
        <v>126.13499999999999</v>
      </c>
      <c r="AM240" s="689">
        <v>126.13499999999999</v>
      </c>
      <c r="AN240" s="689">
        <v>126.13499999999999</v>
      </c>
      <c r="AO240" s="689">
        <v>126.13499999999999</v>
      </c>
      <c r="AP240" s="689">
        <v>126.13499999999999</v>
      </c>
      <c r="AQ240" s="689">
        <v>126.13499999999999</v>
      </c>
      <c r="AR240" s="689">
        <v>126.13499999999999</v>
      </c>
      <c r="AS240" s="689">
        <v>126.13499999999999</v>
      </c>
      <c r="AT240" s="689">
        <v>126.13499999999999</v>
      </c>
      <c r="AU240" s="689">
        <v>126.13499999999999</v>
      </c>
      <c r="AV240" s="689">
        <v>126.13499999999999</v>
      </c>
      <c r="AW240" s="689">
        <v>126.13499999999999</v>
      </c>
      <c r="AX240" s="689">
        <v>126.13499999999999</v>
      </c>
      <c r="AY240" s="689">
        <v>126.13499999999999</v>
      </c>
      <c r="AZ240" s="689">
        <v>126.13499999999999</v>
      </c>
      <c r="BA240" s="689">
        <v>126.13499999999999</v>
      </c>
      <c r="BB240" s="689">
        <v>126.13499999999999</v>
      </c>
      <c r="BC240" s="689">
        <v>126.13499999999999</v>
      </c>
      <c r="BD240" s="689">
        <v>126.13499999999999</v>
      </c>
      <c r="BE240" s="689">
        <v>126.13499999999999</v>
      </c>
      <c r="BF240" s="689">
        <v>126.13499999999999</v>
      </c>
      <c r="BG240" s="689">
        <v>126.13499999999999</v>
      </c>
      <c r="BH240" s="689">
        <v>126.13499999999999</v>
      </c>
      <c r="BI240" s="689">
        <v>126.13499999999999</v>
      </c>
      <c r="BJ240" s="689">
        <v>126.13499999999999</v>
      </c>
      <c r="BK240" s="689">
        <v>126.13499999999999</v>
      </c>
      <c r="BL240" s="689">
        <v>126.13499999999999</v>
      </c>
      <c r="BM240" s="689">
        <v>126.13499999999999</v>
      </c>
      <c r="BN240" s="689">
        <v>126.13499999999999</v>
      </c>
      <c r="BO240" s="689">
        <v>126.13499999999999</v>
      </c>
      <c r="BP240" s="689">
        <v>126.13499999999999</v>
      </c>
      <c r="BQ240" s="689">
        <v>126.13499999999999</v>
      </c>
      <c r="BR240" s="689">
        <v>126.13499999999999</v>
      </c>
      <c r="BS240" s="689">
        <v>126.13499999999999</v>
      </c>
      <c r="BT240" s="689">
        <v>126.13499999999999</v>
      </c>
      <c r="BU240" s="689">
        <v>126.13499999999999</v>
      </c>
      <c r="BV240" s="689">
        <v>126.13499999999999</v>
      </c>
      <c r="BW240" s="689">
        <v>126.13499999999999</v>
      </c>
      <c r="BX240" s="689">
        <v>126.13499999999999</v>
      </c>
      <c r="BY240" s="689">
        <v>126.13499999999999</v>
      </c>
      <c r="BZ240" s="689">
        <v>126.13499999999999</v>
      </c>
      <c r="CA240" s="689">
        <v>126.13499999999999</v>
      </c>
      <c r="CB240" s="689">
        <v>126.13499999999999</v>
      </c>
      <c r="CC240" s="689">
        <v>126.13499999999999</v>
      </c>
      <c r="CD240" s="689">
        <v>126.13499999999999</v>
      </c>
      <c r="CE240" s="689">
        <v>126.13499999999999</v>
      </c>
      <c r="CF240" s="689">
        <v>126.13499999999999</v>
      </c>
      <c r="CG240" s="689">
        <v>126.13499999999999</v>
      </c>
      <c r="CH240" s="689">
        <v>126.13499999999999</v>
      </c>
      <c r="CI240" s="689">
        <v>126.13499999999999</v>
      </c>
      <c r="CJ240" s="689">
        <v>126.13499999999999</v>
      </c>
      <c r="CK240" s="689">
        <v>126.13499999999999</v>
      </c>
      <c r="CL240" s="689">
        <v>126.13499999999999</v>
      </c>
      <c r="CM240" s="689">
        <v>126.13499999999999</v>
      </c>
      <c r="CN240" s="689">
        <v>126.13499999999999</v>
      </c>
      <c r="CO240" s="689">
        <v>126.13499999999999</v>
      </c>
      <c r="CP240" s="689">
        <v>126.13499999999999</v>
      </c>
      <c r="CQ240" s="689">
        <v>126.13499999999999</v>
      </c>
      <c r="CR240" s="689">
        <v>126.13499999999999</v>
      </c>
      <c r="CS240" s="689">
        <v>126.13499999999999</v>
      </c>
      <c r="CT240" s="689">
        <v>126.13499999999999</v>
      </c>
      <c r="CU240" s="689">
        <v>126.13499999999999</v>
      </c>
      <c r="CV240" s="689">
        <v>126.13499999999999</v>
      </c>
      <c r="CW240" s="689">
        <v>126.13499999999999</v>
      </c>
      <c r="CX240" s="689">
        <v>126.13499999999999</v>
      </c>
      <c r="CY240" s="689">
        <v>126.13499999999999</v>
      </c>
      <c r="CZ240" s="953"/>
      <c r="DA240" s="954"/>
      <c r="DB240" s="954"/>
      <c r="DC240" s="954"/>
      <c r="DD240" s="954"/>
      <c r="DE240" s="954"/>
      <c r="DF240" s="954"/>
      <c r="DG240" s="954"/>
      <c r="DH240" s="954"/>
      <c r="DI240" s="954"/>
      <c r="DJ240" s="954"/>
      <c r="DK240" s="954"/>
      <c r="DL240" s="954"/>
      <c r="DM240" s="954"/>
      <c r="DN240" s="954"/>
      <c r="DO240" s="954"/>
      <c r="DP240" s="954"/>
      <c r="DQ240" s="954"/>
      <c r="DR240" s="954"/>
      <c r="DS240" s="954"/>
      <c r="DT240" s="954"/>
      <c r="DU240" s="954"/>
      <c r="DV240" s="954"/>
      <c r="DW240" s="955"/>
      <c r="DX240" s="934"/>
    </row>
    <row r="241" spans="2:128" x14ac:dyDescent="0.2">
      <c r="B241" s="967"/>
      <c r="C241" s="966"/>
      <c r="D241" s="885"/>
      <c r="E241" s="920"/>
      <c r="F241" s="885"/>
      <c r="G241" s="885"/>
      <c r="H241" s="885"/>
      <c r="I241" s="885"/>
      <c r="J241" s="885"/>
      <c r="K241" s="885"/>
      <c r="L241" s="885"/>
      <c r="M241" s="885"/>
      <c r="N241" s="885"/>
      <c r="O241" s="885"/>
      <c r="P241" s="885"/>
      <c r="Q241" s="885"/>
      <c r="R241" s="964"/>
      <c r="S241" s="885"/>
      <c r="T241" s="885"/>
      <c r="U241" s="699" t="s">
        <v>500</v>
      </c>
      <c r="V241" s="697" t="s">
        <v>123</v>
      </c>
      <c r="W241" s="701" t="s">
        <v>493</v>
      </c>
      <c r="X241" s="700">
        <v>113.46514354320962</v>
      </c>
      <c r="Y241" s="700">
        <v>118.94393427452496</v>
      </c>
      <c r="Z241" s="700">
        <v>30.351975712746032</v>
      </c>
      <c r="AA241" s="700">
        <v>30.841523708112906</v>
      </c>
      <c r="AB241" s="700">
        <v>13.052310652674125</v>
      </c>
      <c r="AC241" s="700">
        <v>13.25625300662216</v>
      </c>
      <c r="AD241" s="700">
        <v>13.460195360570195</v>
      </c>
      <c r="AE241" s="700">
        <v>13.664137714518224</v>
      </c>
      <c r="AF241" s="700">
        <v>13.868080068466259</v>
      </c>
      <c r="AG241" s="700">
        <v>14.072022422414292</v>
      </c>
      <c r="AH241" s="700">
        <v>14.275964776362322</v>
      </c>
      <c r="AI241" s="700">
        <v>15.601590077024541</v>
      </c>
      <c r="AJ241" s="700">
        <v>16.927215377686757</v>
      </c>
      <c r="AK241" s="700">
        <v>18.252840678348971</v>
      </c>
      <c r="AL241" s="700">
        <v>19.578465979011188</v>
      </c>
      <c r="AM241" s="700">
        <v>20.904091279673409</v>
      </c>
      <c r="AN241" s="700">
        <v>22.229716580335619</v>
      </c>
      <c r="AO241" s="700">
        <v>23.555341880997837</v>
      </c>
      <c r="AP241" s="700">
        <v>24.880967181660054</v>
      </c>
      <c r="AQ241" s="700">
        <v>26.206592482322264</v>
      </c>
      <c r="AR241" s="700">
        <v>27.532217782984482</v>
      </c>
      <c r="AS241" s="700">
        <v>28.857843083646699</v>
      </c>
      <c r="AT241" s="700">
        <v>30.183468384308917</v>
      </c>
      <c r="AU241" s="700">
        <v>31.509093684971134</v>
      </c>
      <c r="AV241" s="700">
        <v>32.834718985633344</v>
      </c>
      <c r="AW241" s="700">
        <v>34.160344286295562</v>
      </c>
      <c r="AX241" s="700">
        <v>35.485969586957786</v>
      </c>
      <c r="AY241" s="700">
        <v>36.811594887619997</v>
      </c>
      <c r="AZ241" s="700">
        <v>38.137220188282214</v>
      </c>
      <c r="BA241" s="700">
        <v>39.462845488944424</v>
      </c>
      <c r="BB241" s="700">
        <v>40.788470789606649</v>
      </c>
      <c r="BC241" s="700">
        <v>42.230913305423464</v>
      </c>
      <c r="BD241" s="700">
        <v>43.628280578304405</v>
      </c>
      <c r="BE241" s="700">
        <v>45.032445135489326</v>
      </c>
      <c r="BF241" s="700">
        <v>46.437100093038126</v>
      </c>
      <c r="BG241" s="700">
        <v>47.796981495544109</v>
      </c>
      <c r="BH241" s="700">
        <v>49.164932875376344</v>
      </c>
      <c r="BI241" s="700">
        <v>50.483090871293868</v>
      </c>
      <c r="BJ241" s="700">
        <v>51.769898541535937</v>
      </c>
      <c r="BK241" s="700">
        <v>53.035113898635402</v>
      </c>
      <c r="BL241" s="700">
        <v>54.268515564172773</v>
      </c>
      <c r="BM241" s="700">
        <v>55.247454102322756</v>
      </c>
      <c r="BN241" s="700">
        <v>56.220480931073794</v>
      </c>
      <c r="BO241" s="700">
        <v>57.094938249615439</v>
      </c>
      <c r="BP241" s="700">
        <v>57.922492108050214</v>
      </c>
      <c r="BQ241" s="700">
        <v>58.650326730433818</v>
      </c>
      <c r="BR241" s="700">
        <v>59.368137306694372</v>
      </c>
      <c r="BS241" s="700">
        <v>59.96744242299053</v>
      </c>
      <c r="BT241" s="700">
        <v>60.515497448366645</v>
      </c>
      <c r="BU241" s="700">
        <v>60.980374503073477</v>
      </c>
      <c r="BV241" s="700">
        <v>61.381307874292602</v>
      </c>
      <c r="BW241" s="700">
        <v>61.779547683332396</v>
      </c>
      <c r="BX241" s="700">
        <v>62.10960273329934</v>
      </c>
      <c r="BY241" s="700">
        <v>62.389885978145969</v>
      </c>
      <c r="BZ241" s="700">
        <v>62.5579375824774</v>
      </c>
      <c r="CA241" s="700">
        <v>62.734414797514653</v>
      </c>
      <c r="CB241" s="700">
        <v>62.749507705765211</v>
      </c>
      <c r="CC241" s="700">
        <v>62.77207979006883</v>
      </c>
      <c r="CD241" s="700">
        <v>62.69390045019933</v>
      </c>
      <c r="CE241" s="700">
        <v>62.578160189278179</v>
      </c>
      <c r="CF241" s="700">
        <v>62.349447757444949</v>
      </c>
      <c r="CG241" s="700">
        <v>62.317902299049948</v>
      </c>
      <c r="CH241" s="700">
        <v>62.176891109475505</v>
      </c>
      <c r="CI241" s="700">
        <v>61.988642639090401</v>
      </c>
      <c r="CJ241" s="700">
        <v>61.761146348546163</v>
      </c>
      <c r="CK241" s="700">
        <v>61.561024347216971</v>
      </c>
      <c r="CL241" s="700">
        <v>61.241302050192331</v>
      </c>
      <c r="CM241" s="700">
        <v>60.873054258971578</v>
      </c>
      <c r="CN241" s="700">
        <v>60.495212957574807</v>
      </c>
      <c r="CO241" s="700">
        <v>60.059766628525715</v>
      </c>
      <c r="CP241" s="700">
        <v>59.620159104968792</v>
      </c>
      <c r="CQ241" s="700">
        <v>59.248653512259466</v>
      </c>
      <c r="CR241" s="700">
        <v>58.866975600246178</v>
      </c>
      <c r="CS241" s="700">
        <v>58.389924044360981</v>
      </c>
      <c r="CT241" s="700">
        <v>57.901188401320816</v>
      </c>
      <c r="CU241" s="700">
        <v>57.392109555394896</v>
      </c>
      <c r="CV241" s="700">
        <v>56.869651050284759</v>
      </c>
      <c r="CW241" s="700">
        <v>56.369254341181843</v>
      </c>
      <c r="CX241" s="700">
        <v>55.778242419729182</v>
      </c>
      <c r="CY241" s="700">
        <v>55.242632448246177</v>
      </c>
      <c r="CZ241" s="953"/>
      <c r="DA241" s="954"/>
      <c r="DB241" s="954"/>
      <c r="DC241" s="954"/>
      <c r="DD241" s="954"/>
      <c r="DE241" s="954"/>
      <c r="DF241" s="954"/>
      <c r="DG241" s="954"/>
      <c r="DH241" s="954"/>
      <c r="DI241" s="954"/>
      <c r="DJ241" s="954"/>
      <c r="DK241" s="954"/>
      <c r="DL241" s="954"/>
      <c r="DM241" s="954"/>
      <c r="DN241" s="954"/>
      <c r="DO241" s="954"/>
      <c r="DP241" s="954"/>
      <c r="DQ241" s="954"/>
      <c r="DR241" s="954"/>
      <c r="DS241" s="954"/>
      <c r="DT241" s="954"/>
      <c r="DU241" s="954"/>
      <c r="DV241" s="954"/>
      <c r="DW241" s="955"/>
      <c r="DX241" s="934"/>
    </row>
    <row r="242" spans="2:128" x14ac:dyDescent="0.2">
      <c r="B242" s="967"/>
      <c r="C242" s="966"/>
      <c r="D242" s="885"/>
      <c r="E242" s="920"/>
      <c r="F242" s="885"/>
      <c r="G242" s="885"/>
      <c r="H242" s="885"/>
      <c r="I242" s="885"/>
      <c r="J242" s="885"/>
      <c r="K242" s="885"/>
      <c r="L242" s="885"/>
      <c r="M242" s="885"/>
      <c r="N242" s="885"/>
      <c r="O242" s="885"/>
      <c r="P242" s="885"/>
      <c r="Q242" s="885"/>
      <c r="R242" s="964"/>
      <c r="S242" s="885"/>
      <c r="T242" s="885"/>
      <c r="U242" s="699" t="s">
        <v>501</v>
      </c>
      <c r="V242" s="697" t="s">
        <v>123</v>
      </c>
      <c r="W242" s="701" t="s">
        <v>493</v>
      </c>
      <c r="X242" s="700">
        <v>0</v>
      </c>
      <c r="Y242" s="700">
        <v>0.12592419150073186</v>
      </c>
      <c r="Z242" s="700">
        <v>3.9165805658881352</v>
      </c>
      <c r="AA242" s="700">
        <v>3.9797512201766532</v>
      </c>
      <c r="AB242" s="700">
        <v>4.0429218744651712</v>
      </c>
      <c r="AC242" s="700">
        <v>4.10609252875369</v>
      </c>
      <c r="AD242" s="700">
        <v>4.169263183042208</v>
      </c>
      <c r="AE242" s="700">
        <v>4.232433837330726</v>
      </c>
      <c r="AF242" s="700">
        <v>4.295604491619244</v>
      </c>
      <c r="AG242" s="700">
        <v>4.3587751459077637</v>
      </c>
      <c r="AH242" s="700">
        <v>4.4219458001962808</v>
      </c>
      <c r="AI242" s="700">
        <v>4.8325550530716503</v>
      </c>
      <c r="AJ242" s="700">
        <v>5.2431643059470199</v>
      </c>
      <c r="AK242" s="700">
        <v>5.6537735588223885</v>
      </c>
      <c r="AL242" s="700">
        <v>6.0643828116977572</v>
      </c>
      <c r="AM242" s="700">
        <v>6.4749920645731276</v>
      </c>
      <c r="AN242" s="700">
        <v>6.8856013174484954</v>
      </c>
      <c r="AO242" s="700">
        <v>7.296210570323864</v>
      </c>
      <c r="AP242" s="700">
        <v>7.7068198231992326</v>
      </c>
      <c r="AQ242" s="700">
        <v>8.1174290760746004</v>
      </c>
      <c r="AR242" s="700">
        <v>8.5280383289499682</v>
      </c>
      <c r="AS242" s="700">
        <v>8.9386475818253395</v>
      </c>
      <c r="AT242" s="700">
        <v>9.349256834700709</v>
      </c>
      <c r="AU242" s="700">
        <v>9.7598660875760785</v>
      </c>
      <c r="AV242" s="700">
        <v>10.170475340451446</v>
      </c>
      <c r="AW242" s="700">
        <v>10.581084593326814</v>
      </c>
      <c r="AX242" s="700">
        <v>10.991693846202185</v>
      </c>
      <c r="AY242" s="700">
        <v>11.402303099077555</v>
      </c>
      <c r="AZ242" s="700">
        <v>11.812912351952923</v>
      </c>
      <c r="BA242" s="700">
        <v>12.22352160482829</v>
      </c>
      <c r="BB242" s="700">
        <v>12.634130857703662</v>
      </c>
      <c r="BC242" s="700">
        <v>13.080923962391189</v>
      </c>
      <c r="BD242" s="700">
        <v>13.513755118845058</v>
      </c>
      <c r="BE242" s="700">
        <v>13.948691717785765</v>
      </c>
      <c r="BF242" s="700">
        <v>14.383780217061293</v>
      </c>
      <c r="BG242" s="700">
        <v>14.805000215203416</v>
      </c>
      <c r="BH242" s="700">
        <v>15.228719869439157</v>
      </c>
      <c r="BI242" s="700">
        <v>15.637016142605493</v>
      </c>
      <c r="BJ242" s="700">
        <v>16.035601727693862</v>
      </c>
      <c r="BK242" s="700">
        <v>16.427499145648646</v>
      </c>
      <c r="BL242" s="700">
        <v>16.809542349055022</v>
      </c>
      <c r="BM242" s="700">
        <v>17.112766209945324</v>
      </c>
      <c r="BN242" s="700">
        <v>17.414158933048583</v>
      </c>
      <c r="BO242" s="700">
        <v>17.685019987117492</v>
      </c>
      <c r="BP242" s="700">
        <v>17.941352807075198</v>
      </c>
      <c r="BQ242" s="700">
        <v>18.166797833180585</v>
      </c>
      <c r="BR242" s="700">
        <v>18.389137935076008</v>
      </c>
      <c r="BS242" s="700">
        <v>18.574771255384412</v>
      </c>
      <c r="BT242" s="700">
        <v>18.744529983127357</v>
      </c>
      <c r="BU242" s="700">
        <v>18.888524534239739</v>
      </c>
      <c r="BV242" s="700">
        <v>19.01271268297743</v>
      </c>
      <c r="BW242" s="700">
        <v>19.136066507299716</v>
      </c>
      <c r="BX242" s="700">
        <v>19.238300266271398</v>
      </c>
      <c r="BY242" s="700">
        <v>19.325117328153421</v>
      </c>
      <c r="BZ242" s="700">
        <v>19.37717090895379</v>
      </c>
      <c r="CA242" s="700">
        <v>19.431834302432907</v>
      </c>
      <c r="CB242" s="700">
        <v>19.436509294512032</v>
      </c>
      <c r="CC242" s="700">
        <v>19.443500943409433</v>
      </c>
      <c r="CD242" s="700">
        <v>19.419285080662949</v>
      </c>
      <c r="CE242" s="700">
        <v>19.383434812837873</v>
      </c>
      <c r="CF242" s="700">
        <v>19.312591686419392</v>
      </c>
      <c r="CG242" s="700">
        <v>19.302820556450225</v>
      </c>
      <c r="CH242" s="700">
        <v>19.259142679172765</v>
      </c>
      <c r="CI242" s="700">
        <v>19.200833167622896</v>
      </c>
      <c r="CJ242" s="700">
        <v>19.130366738047641</v>
      </c>
      <c r="CK242" s="700">
        <v>19.068379428806754</v>
      </c>
      <c r="CL242" s="700">
        <v>18.969346215240815</v>
      </c>
      <c r="CM242" s="700">
        <v>18.855282346400486</v>
      </c>
      <c r="CN242" s="700">
        <v>18.73824691082568</v>
      </c>
      <c r="CO242" s="700">
        <v>18.603368456296447</v>
      </c>
      <c r="CP242" s="700">
        <v>18.46720108176314</v>
      </c>
      <c r="CQ242" s="700">
        <v>18.352128116736605</v>
      </c>
      <c r="CR242" s="700">
        <v>18.233904300238443</v>
      </c>
      <c r="CS242" s="700">
        <v>18.086138726627858</v>
      </c>
      <c r="CT242" s="700">
        <v>17.934754035084907</v>
      </c>
      <c r="CU242" s="700">
        <v>17.777068085310205</v>
      </c>
      <c r="CV242" s="700">
        <v>17.615237818239642</v>
      </c>
      <c r="CW242" s="700">
        <v>17.460241139492339</v>
      </c>
      <c r="CX242" s="700">
        <v>17.277176616367377</v>
      </c>
      <c r="CY242" s="700">
        <v>17.111272714176184</v>
      </c>
      <c r="CZ242" s="953"/>
      <c r="DA242" s="954"/>
      <c r="DB242" s="954"/>
      <c r="DC242" s="954"/>
      <c r="DD242" s="954"/>
      <c r="DE242" s="954"/>
      <c r="DF242" s="954"/>
      <c r="DG242" s="954"/>
      <c r="DH242" s="954"/>
      <c r="DI242" s="954"/>
      <c r="DJ242" s="954"/>
      <c r="DK242" s="954"/>
      <c r="DL242" s="954"/>
      <c r="DM242" s="954"/>
      <c r="DN242" s="954"/>
      <c r="DO242" s="954"/>
      <c r="DP242" s="954"/>
      <c r="DQ242" s="954"/>
      <c r="DR242" s="954"/>
      <c r="DS242" s="954"/>
      <c r="DT242" s="954"/>
      <c r="DU242" s="954"/>
      <c r="DV242" s="954"/>
      <c r="DW242" s="955"/>
      <c r="DX242" s="934"/>
    </row>
    <row r="243" spans="2:128" x14ac:dyDescent="0.2">
      <c r="B243" s="967"/>
      <c r="C243" s="966"/>
      <c r="D243" s="885"/>
      <c r="E243" s="920"/>
      <c r="F243" s="885"/>
      <c r="G243" s="885"/>
      <c r="H243" s="885"/>
      <c r="I243" s="885"/>
      <c r="J243" s="885"/>
      <c r="K243" s="885"/>
      <c r="L243" s="885"/>
      <c r="M243" s="885"/>
      <c r="N243" s="885"/>
      <c r="O243" s="885"/>
      <c r="P243" s="885"/>
      <c r="Q243" s="885"/>
      <c r="R243" s="964"/>
      <c r="S243" s="885"/>
      <c r="T243" s="885"/>
      <c r="U243" s="704" t="s">
        <v>502</v>
      </c>
      <c r="V243" s="697" t="s">
        <v>123</v>
      </c>
      <c r="W243" s="701" t="s">
        <v>493</v>
      </c>
      <c r="X243" s="688">
        <v>-1363.5993207554889</v>
      </c>
      <c r="Y243" s="688">
        <v>-2298.1958566043913</v>
      </c>
      <c r="Z243" s="688">
        <v>-2817.0715999999998</v>
      </c>
      <c r="AA243" s="688">
        <v>-2817.0715999999998</v>
      </c>
      <c r="AB243" s="688">
        <v>-2817.0715999999998</v>
      </c>
      <c r="AC243" s="688">
        <v>-2817.0715999999998</v>
      </c>
      <c r="AD243" s="688">
        <v>-2817.0715999999998</v>
      </c>
      <c r="AE243" s="688">
        <v>-2817.0715999999998</v>
      </c>
      <c r="AF243" s="688">
        <v>-2817.0715999999998</v>
      </c>
      <c r="AG243" s="688">
        <v>-2817.0715999999998</v>
      </c>
      <c r="AH243" s="688">
        <v>-2817.0715999999998</v>
      </c>
      <c r="AI243" s="688">
        <v>-2817.0715999999998</v>
      </c>
      <c r="AJ243" s="688">
        <v>-2817.0715999999998</v>
      </c>
      <c r="AK243" s="688">
        <v>-2817.0715999999998</v>
      </c>
      <c r="AL243" s="688">
        <v>-2817.0715999999998</v>
      </c>
      <c r="AM243" s="688">
        <v>-2817.0715999999998</v>
      </c>
      <c r="AN243" s="688">
        <v>-2817.0715999999998</v>
      </c>
      <c r="AO243" s="688">
        <v>-2817.0715999999998</v>
      </c>
      <c r="AP243" s="688">
        <v>-2817.0715999999998</v>
      </c>
      <c r="AQ243" s="688">
        <v>-2817.0715999999998</v>
      </c>
      <c r="AR243" s="688">
        <v>-1453.4722792445107</v>
      </c>
      <c r="AS243" s="688">
        <v>-518.87574339560842</v>
      </c>
      <c r="AT243" s="688">
        <v>0</v>
      </c>
      <c r="AU243" s="688">
        <v>0</v>
      </c>
      <c r="AV243" s="688">
        <v>0</v>
      </c>
      <c r="AW243" s="688">
        <v>0</v>
      </c>
      <c r="AX243" s="688">
        <v>0</v>
      </c>
      <c r="AY243" s="688">
        <v>0</v>
      </c>
      <c r="AZ243" s="688">
        <v>0</v>
      </c>
      <c r="BA243" s="688">
        <v>0</v>
      </c>
      <c r="BB243" s="688">
        <v>0</v>
      </c>
      <c r="BC243" s="688">
        <v>0</v>
      </c>
      <c r="BD243" s="688">
        <v>0</v>
      </c>
      <c r="BE243" s="688">
        <v>0</v>
      </c>
      <c r="BF243" s="688">
        <v>0</v>
      </c>
      <c r="BG243" s="688">
        <v>0</v>
      </c>
      <c r="BH243" s="688">
        <v>0</v>
      </c>
      <c r="BI243" s="688">
        <v>0</v>
      </c>
      <c r="BJ243" s="688">
        <v>0</v>
      </c>
      <c r="BK243" s="688">
        <v>0</v>
      </c>
      <c r="BL243" s="688">
        <v>0</v>
      </c>
      <c r="BM243" s="688">
        <v>0</v>
      </c>
      <c r="BN243" s="688">
        <v>0</v>
      </c>
      <c r="BO243" s="688">
        <v>0</v>
      </c>
      <c r="BP243" s="688">
        <v>0</v>
      </c>
      <c r="BQ243" s="688">
        <v>0</v>
      </c>
      <c r="BR243" s="688">
        <v>0</v>
      </c>
      <c r="BS243" s="688">
        <v>0</v>
      </c>
      <c r="BT243" s="688">
        <v>0</v>
      </c>
      <c r="BU243" s="688">
        <v>0</v>
      </c>
      <c r="BV243" s="688">
        <v>0</v>
      </c>
      <c r="BW243" s="688">
        <v>0</v>
      </c>
      <c r="BX243" s="688">
        <v>0</v>
      </c>
      <c r="BY243" s="688">
        <v>0</v>
      </c>
      <c r="BZ243" s="688">
        <v>0</v>
      </c>
      <c r="CA243" s="688">
        <v>0</v>
      </c>
      <c r="CB243" s="688">
        <v>0</v>
      </c>
      <c r="CC243" s="688">
        <v>0</v>
      </c>
      <c r="CD243" s="688">
        <v>0</v>
      </c>
      <c r="CE243" s="688">
        <v>0</v>
      </c>
      <c r="CF243" s="688">
        <v>0</v>
      </c>
      <c r="CG243" s="688">
        <v>0</v>
      </c>
      <c r="CH243" s="688">
        <v>0</v>
      </c>
      <c r="CI243" s="688">
        <v>0</v>
      </c>
      <c r="CJ243" s="688">
        <v>0</v>
      </c>
      <c r="CK243" s="688">
        <v>0</v>
      </c>
      <c r="CL243" s="688">
        <v>0</v>
      </c>
      <c r="CM243" s="688">
        <v>0</v>
      </c>
      <c r="CN243" s="688">
        <v>0</v>
      </c>
      <c r="CO243" s="688">
        <v>0</v>
      </c>
      <c r="CP243" s="688">
        <v>0</v>
      </c>
      <c r="CQ243" s="688">
        <v>0</v>
      </c>
      <c r="CR243" s="688">
        <v>0</v>
      </c>
      <c r="CS243" s="688">
        <v>0</v>
      </c>
      <c r="CT243" s="688">
        <v>0</v>
      </c>
      <c r="CU243" s="688">
        <v>0</v>
      </c>
      <c r="CV243" s="688">
        <v>0</v>
      </c>
      <c r="CW243" s="688">
        <v>0</v>
      </c>
      <c r="CX243" s="688">
        <v>0</v>
      </c>
      <c r="CY243" s="688">
        <v>0</v>
      </c>
      <c r="CZ243" s="953"/>
      <c r="DA243" s="954"/>
      <c r="DB243" s="954"/>
      <c r="DC243" s="954"/>
      <c r="DD243" s="954"/>
      <c r="DE243" s="954"/>
      <c r="DF243" s="954"/>
      <c r="DG243" s="954"/>
      <c r="DH243" s="954"/>
      <c r="DI243" s="954"/>
      <c r="DJ243" s="954"/>
      <c r="DK243" s="954"/>
      <c r="DL243" s="954"/>
      <c r="DM243" s="954"/>
      <c r="DN243" s="954"/>
      <c r="DO243" s="954"/>
      <c r="DP243" s="954"/>
      <c r="DQ243" s="954"/>
      <c r="DR243" s="954"/>
      <c r="DS243" s="954"/>
      <c r="DT243" s="954"/>
      <c r="DU243" s="954"/>
      <c r="DV243" s="954"/>
      <c r="DW243" s="955"/>
      <c r="DX243" s="934"/>
    </row>
    <row r="244" spans="2:128" ht="13.5" thickBot="1" x14ac:dyDescent="0.25">
      <c r="B244" s="968"/>
      <c r="C244" s="760"/>
      <c r="D244" s="761"/>
      <c r="E244" s="778"/>
      <c r="F244" s="761"/>
      <c r="G244" s="761"/>
      <c r="H244" s="761"/>
      <c r="I244" s="761"/>
      <c r="J244" s="761"/>
      <c r="K244" s="761"/>
      <c r="L244" s="761"/>
      <c r="M244" s="761"/>
      <c r="N244" s="761"/>
      <c r="O244" s="761"/>
      <c r="P244" s="761"/>
      <c r="Q244" s="761"/>
      <c r="R244" s="762"/>
      <c r="S244" s="761"/>
      <c r="T244" s="761"/>
      <c r="U244" s="779" t="s">
        <v>126</v>
      </c>
      <c r="V244" s="780" t="s">
        <v>503</v>
      </c>
      <c r="W244" s="969" t="s">
        <v>493</v>
      </c>
      <c r="X244" s="970">
        <f>SUM(X233:X243)</f>
        <v>6271.8630736833838</v>
      </c>
      <c r="Y244" s="970">
        <f t="shared" ref="Y244:CJ244" si="96">SUM(Y233:Y243)</f>
        <v>5292.7946195259774</v>
      </c>
      <c r="Z244" s="970">
        <f t="shared" si="96"/>
        <v>2403.7327518227671</v>
      </c>
      <c r="AA244" s="970">
        <f t="shared" si="96"/>
        <v>2410.2848483522116</v>
      </c>
      <c r="AB244" s="970">
        <f t="shared" si="96"/>
        <v>425.67725525942387</v>
      </c>
      <c r="AC244" s="970">
        <f t="shared" si="96"/>
        <v>51.373390489881785</v>
      </c>
      <c r="AD244" s="970">
        <f t="shared" si="96"/>
        <v>46.147303498118617</v>
      </c>
      <c r="AE244" s="970">
        <f t="shared" si="96"/>
        <v>78.421216506354995</v>
      </c>
      <c r="AF244" s="970">
        <f t="shared" si="96"/>
        <v>110.69512951459137</v>
      </c>
      <c r="AG244" s="970">
        <f t="shared" si="96"/>
        <v>192.9690425228282</v>
      </c>
      <c r="AH244" s="970">
        <f t="shared" si="96"/>
        <v>1571.2759714040817</v>
      </c>
      <c r="AI244" s="970">
        <f t="shared" si="96"/>
        <v>300.73456151317396</v>
      </c>
      <c r="AJ244" s="970">
        <f t="shared" si="96"/>
        <v>344.63759606671192</v>
      </c>
      <c r="AK244" s="970">
        <f t="shared" si="96"/>
        <v>388.54063062024898</v>
      </c>
      <c r="AL244" s="970">
        <f t="shared" si="96"/>
        <v>361.01509374521493</v>
      </c>
      <c r="AM244" s="970">
        <f t="shared" si="96"/>
        <v>442.41812829875289</v>
      </c>
      <c r="AN244" s="970">
        <f t="shared" si="96"/>
        <v>448.8211628522904</v>
      </c>
      <c r="AO244" s="970">
        <f t="shared" si="96"/>
        <v>492.72419740582745</v>
      </c>
      <c r="AP244" s="970">
        <f t="shared" si="96"/>
        <v>536.62723195936542</v>
      </c>
      <c r="AQ244" s="970">
        <f t="shared" si="96"/>
        <v>630.53026651290293</v>
      </c>
      <c r="AR244" s="970">
        <f t="shared" si="96"/>
        <v>3373.9056376949466</v>
      </c>
      <c r="AS244" s="970">
        <f t="shared" si="96"/>
        <v>3037.9607636529413</v>
      </c>
      <c r="AT244" s="970">
        <f t="shared" si="96"/>
        <v>3600.7395416020868</v>
      </c>
      <c r="AU244" s="970">
        <f t="shared" si="96"/>
        <v>3644.6425761556243</v>
      </c>
      <c r="AV244" s="970">
        <f t="shared" si="96"/>
        <v>3617.1170392805911</v>
      </c>
      <c r="AW244" s="970">
        <f t="shared" si="96"/>
        <v>3698.5200738341291</v>
      </c>
      <c r="AX244" s="970">
        <f t="shared" si="96"/>
        <v>3704.9231083876662</v>
      </c>
      <c r="AY244" s="970">
        <f t="shared" si="96"/>
        <v>3748.8261429412037</v>
      </c>
      <c r="AZ244" s="970">
        <f t="shared" si="96"/>
        <v>3792.7291774947416</v>
      </c>
      <c r="BA244" s="970">
        <f t="shared" si="96"/>
        <v>3886.6322120482791</v>
      </c>
      <c r="BB244" s="970">
        <f t="shared" si="96"/>
        <v>5266.4082624748326</v>
      </c>
      <c r="BC244" s="970">
        <f t="shared" si="96"/>
        <v>3996.0198536508929</v>
      </c>
      <c r="BD244" s="970">
        <f t="shared" si="96"/>
        <v>4040.0168520802272</v>
      </c>
      <c r="BE244" s="970">
        <f t="shared" si="96"/>
        <v>4084.0227532363529</v>
      </c>
      <c r="BF244" s="970">
        <f t="shared" si="96"/>
        <v>4056.6007252646068</v>
      </c>
      <c r="BG244" s="970">
        <f t="shared" si="96"/>
        <v>4138.0486266652533</v>
      </c>
      <c r="BH244" s="970">
        <f t="shared" si="96"/>
        <v>4144.5070976993229</v>
      </c>
      <c r="BI244" s="970">
        <f t="shared" si="96"/>
        <v>4188.4003519684056</v>
      </c>
      <c r="BJ244" s="970">
        <f t="shared" si="96"/>
        <v>4232.2525452237369</v>
      </c>
      <c r="BK244" s="970">
        <f t="shared" si="96"/>
        <v>4397.5050294273615</v>
      </c>
      <c r="BL244" s="970">
        <f t="shared" si="96"/>
        <v>5705.7317187407516</v>
      </c>
      <c r="BM244" s="970">
        <f t="shared" si="96"/>
        <v>4434.7362366953457</v>
      </c>
      <c r="BN244" s="970">
        <f t="shared" si="96"/>
        <v>4478.177456247201</v>
      </c>
      <c r="BO244" s="970">
        <f t="shared" si="96"/>
        <v>4450.0610031912402</v>
      </c>
      <c r="BP244" s="970">
        <f t="shared" si="96"/>
        <v>4493.3116898696335</v>
      </c>
      <c r="BQ244" s="970">
        <f t="shared" si="96"/>
        <v>4573.9317695181217</v>
      </c>
      <c r="BR244" s="970">
        <f t="shared" si="96"/>
        <v>4579.5387201962785</v>
      </c>
      <c r="BS244" s="970">
        <f t="shared" si="96"/>
        <v>4622.4904586328821</v>
      </c>
      <c r="BT244" s="970">
        <f t="shared" si="96"/>
        <v>4665.3750723860012</v>
      </c>
      <c r="BU244" s="970">
        <f t="shared" si="96"/>
        <v>4829.5793154203902</v>
      </c>
      <c r="BV244" s="970">
        <f t="shared" si="96"/>
        <v>6136.7156813847932</v>
      </c>
      <c r="BW244" s="970">
        <f t="shared" si="96"/>
        <v>4864.9596305737095</v>
      </c>
      <c r="BX244" s="970">
        <f t="shared" si="96"/>
        <v>4907.5587193826495</v>
      </c>
      <c r="BY244" s="970">
        <f t="shared" si="96"/>
        <v>4878.6640482608054</v>
      </c>
      <c r="BZ244" s="970">
        <f t="shared" si="96"/>
        <v>4921.0509534459388</v>
      </c>
      <c r="CA244" s="970">
        <f t="shared" si="96"/>
        <v>5000.9488940544543</v>
      </c>
      <c r="CB244" s="970">
        <f t="shared" si="96"/>
        <v>5005.6354619547847</v>
      </c>
      <c r="CC244" s="970">
        <f t="shared" si="96"/>
        <v>5047.8318256879847</v>
      </c>
      <c r="CD244" s="970">
        <f t="shared" si="96"/>
        <v>5089.8962304853694</v>
      </c>
      <c r="CE244" s="970">
        <f t="shared" si="96"/>
        <v>5253.3400113851931</v>
      </c>
      <c r="CF244" s="970">
        <f t="shared" si="96"/>
        <v>6559.6517002713872</v>
      </c>
      <c r="CG244" s="970">
        <f t="shared" si="96"/>
        <v>5287.3327392385772</v>
      </c>
      <c r="CH244" s="970">
        <f t="shared" si="96"/>
        <v>5329.314850171726</v>
      </c>
      <c r="CI244" s="970">
        <f t="shared" si="96"/>
        <v>5299.806520761219</v>
      </c>
      <c r="CJ244" s="970">
        <f t="shared" si="96"/>
        <v>5341.6753580411014</v>
      </c>
      <c r="CK244" s="970">
        <f t="shared" ref="CK244:CY244" si="97">SUM(CK233:CK243)</f>
        <v>5421.0800487305296</v>
      </c>
      <c r="CL244" s="970">
        <f t="shared" si="97"/>
        <v>5425.3280932199405</v>
      </c>
      <c r="CM244" s="970">
        <f t="shared" si="97"/>
        <v>5467.0125815598785</v>
      </c>
      <c r="CN244" s="970">
        <f t="shared" si="97"/>
        <v>5508.6845048229079</v>
      </c>
      <c r="CO244" s="970">
        <f t="shared" si="97"/>
        <v>5621.7095514678986</v>
      </c>
      <c r="CP244" s="970">
        <f t="shared" si="97"/>
        <v>6977.7450210142542</v>
      </c>
      <c r="CQ244" s="970">
        <f t="shared" si="97"/>
        <v>5754.9807980120731</v>
      </c>
      <c r="CR244" s="970">
        <f t="shared" si="97"/>
        <v>5746.6476962835623</v>
      </c>
      <c r="CS244" s="970">
        <f t="shared" si="97"/>
        <v>5716.7611077254942</v>
      </c>
      <c r="CT244" s="970">
        <f t="shared" si="97"/>
        <v>5758.2877873909119</v>
      </c>
      <c r="CU244" s="970">
        <f t="shared" si="97"/>
        <v>5837.2878225952109</v>
      </c>
      <c r="CV244" s="970">
        <f t="shared" si="97"/>
        <v>5841.2703338230313</v>
      </c>
      <c r="CW244" s="970">
        <f t="shared" si="97"/>
        <v>5882.7817404351799</v>
      </c>
      <c r="CX244" s="970">
        <f t="shared" si="97"/>
        <v>5924.1744639906037</v>
      </c>
      <c r="CY244" s="970">
        <f t="shared" si="97"/>
        <v>6015.6397501169276</v>
      </c>
      <c r="CZ244" s="972"/>
      <c r="DA244" s="973"/>
      <c r="DB244" s="973"/>
      <c r="DC244" s="973"/>
      <c r="DD244" s="973"/>
      <c r="DE244" s="973"/>
      <c r="DF244" s="973"/>
      <c r="DG244" s="973"/>
      <c r="DH244" s="973"/>
      <c r="DI244" s="973"/>
      <c r="DJ244" s="973"/>
      <c r="DK244" s="973"/>
      <c r="DL244" s="973"/>
      <c r="DM244" s="973"/>
      <c r="DN244" s="973"/>
      <c r="DO244" s="973"/>
      <c r="DP244" s="973"/>
      <c r="DQ244" s="973"/>
      <c r="DR244" s="973"/>
      <c r="DS244" s="973"/>
      <c r="DT244" s="973"/>
      <c r="DU244" s="973"/>
      <c r="DV244" s="973"/>
      <c r="DW244" s="974"/>
      <c r="DX244" s="934"/>
    </row>
    <row r="245" spans="2:128" s="707" customFormat="1" ht="25.5" x14ac:dyDescent="0.2">
      <c r="B245" s="982" t="s">
        <v>770</v>
      </c>
      <c r="C245" s="706" t="s">
        <v>831</v>
      </c>
      <c r="D245" s="944" t="s">
        <v>794</v>
      </c>
      <c r="E245" s="978" t="s">
        <v>522</v>
      </c>
      <c r="F245" s="945" t="s">
        <v>696</v>
      </c>
      <c r="G245" s="946" t="s">
        <v>51</v>
      </c>
      <c r="H245" s="983" t="s">
        <v>490</v>
      </c>
      <c r="I245" s="984">
        <f>MAX(Z245:AV245)</f>
        <v>10.491044662991342</v>
      </c>
      <c r="J245" s="985">
        <f>SUMPRODUCT($X$2:$CY$2,$X245:$CY245)*365</f>
        <v>74179.007039326476</v>
      </c>
      <c r="K245" s="985">
        <f>SUMPRODUCT($X$2:$CY$2,$X246:$CY246)+SUMPRODUCT($X$2:$CY$2,$X247:$CY247)+SUMPRODUCT($X$2:$CY$2,$X248:$CY248)</f>
        <v>28774.164700358397</v>
      </c>
      <c r="L245" s="985">
        <f>SUMPRODUCT($X$2:$CY$2,$X249:$CY249) +SUMPRODUCT($X$2:$CY$2,$X250:$CY250)</f>
        <v>20537.862890871907</v>
      </c>
      <c r="M245" s="985">
        <f>SUMPRODUCT($X$2:$CY$2,$X251:$CY251)</f>
        <v>-7554.7549544001004</v>
      </c>
      <c r="N245" s="985">
        <f>SUMPRODUCT($X$2:$CY$2,$X254:$CY254) +SUMPRODUCT($X$2:$CY$2,$X255:$CY255)</f>
        <v>881.28677369380989</v>
      </c>
      <c r="O245" s="985">
        <f>SUMPRODUCT($X$2:$CY$2,$X252:$CY252) +SUMPRODUCT($X$2:$CY$2,$X253:$CY253) +SUMPRODUCT($X$2:$CY$2,$X256:$CY256)</f>
        <v>-32181.775083919074</v>
      </c>
      <c r="P245" s="985">
        <f>SUM(K245:O245)</f>
        <v>10456.784326604942</v>
      </c>
      <c r="Q245" s="985">
        <f>(SUM(K245:M245)*100000)/(J245*1000)</f>
        <v>56.292574278720551</v>
      </c>
      <c r="R245" s="986">
        <f>(P245*100000)/(J245*1000)</f>
        <v>14.096689540561268</v>
      </c>
      <c r="S245" s="951">
        <v>3</v>
      </c>
      <c r="T245" s="952">
        <v>5</v>
      </c>
      <c r="U245" s="987" t="s">
        <v>491</v>
      </c>
      <c r="V245" s="709" t="s">
        <v>123</v>
      </c>
      <c r="W245" s="709" t="s">
        <v>75</v>
      </c>
      <c r="X245" s="688">
        <v>0.47399999999999998</v>
      </c>
      <c r="Y245" s="700">
        <v>0.94799999999999995</v>
      </c>
      <c r="Z245" s="700">
        <v>1.4219999999999999</v>
      </c>
      <c r="AA245" s="700">
        <v>1.8959999999999999</v>
      </c>
      <c r="AB245" s="700">
        <v>2.3706501816914809</v>
      </c>
      <c r="AC245" s="700">
        <v>2.7740290089648525</v>
      </c>
      <c r="AD245" s="700">
        <v>3.1818404697655112</v>
      </c>
      <c r="AE245" s="700">
        <v>3.5801042530689173</v>
      </c>
      <c r="AF245" s="700">
        <v>3.9887793273260641</v>
      </c>
      <c r="AG245" s="700">
        <v>4.3977875906697719</v>
      </c>
      <c r="AH245" s="700">
        <v>4.7970769112167631</v>
      </c>
      <c r="AI245" s="700">
        <v>5.206606995136184</v>
      </c>
      <c r="AJ245" s="700">
        <v>5.6063434667466012</v>
      </c>
      <c r="AK245" s="700">
        <v>6.0162520783341265</v>
      </c>
      <c r="AL245" s="700">
        <v>6.4263066555062593</v>
      </c>
      <c r="AM245" s="700">
        <v>6.8264842578610043</v>
      </c>
      <c r="AN245" s="700">
        <v>7.2367622925076134</v>
      </c>
      <c r="AO245" s="700">
        <v>7.6471256392735398</v>
      </c>
      <c r="AP245" s="700">
        <v>8.047563511051834</v>
      </c>
      <c r="AQ245" s="700">
        <v>8.4580575856089197</v>
      </c>
      <c r="AR245" s="700">
        <v>8.8585969161423463</v>
      </c>
      <c r="AS245" s="700">
        <v>9.2691724697655431</v>
      </c>
      <c r="AT245" s="700">
        <v>9.679776520525607</v>
      </c>
      <c r="AU245" s="700">
        <v>10.080402464542821</v>
      </c>
      <c r="AV245" s="700">
        <v>10.491044662991342</v>
      </c>
      <c r="AW245" s="700">
        <v>10.491044662991342</v>
      </c>
      <c r="AX245" s="700">
        <v>10.491044662991342</v>
      </c>
      <c r="AY245" s="700">
        <v>10.491044662991342</v>
      </c>
      <c r="AZ245" s="700">
        <v>10.491044662991342</v>
      </c>
      <c r="BA245" s="700">
        <v>10.491044662991342</v>
      </c>
      <c r="BB245" s="700">
        <v>10.491044662991342</v>
      </c>
      <c r="BC245" s="700">
        <v>10.491044662991342</v>
      </c>
      <c r="BD245" s="700">
        <v>10.491044662991342</v>
      </c>
      <c r="BE245" s="700">
        <v>10.491044662991342</v>
      </c>
      <c r="BF245" s="700">
        <v>10.491044662991342</v>
      </c>
      <c r="BG245" s="700">
        <v>10.491044662991342</v>
      </c>
      <c r="BH245" s="700">
        <v>10.491044662991342</v>
      </c>
      <c r="BI245" s="700">
        <v>10.491044662991342</v>
      </c>
      <c r="BJ245" s="700">
        <v>10.491044662991342</v>
      </c>
      <c r="BK245" s="700">
        <v>10.491044662991342</v>
      </c>
      <c r="BL245" s="700">
        <v>10.491044662991342</v>
      </c>
      <c r="BM245" s="700">
        <v>10.491044662991342</v>
      </c>
      <c r="BN245" s="700">
        <v>10.491044662991342</v>
      </c>
      <c r="BO245" s="700">
        <v>10.491044662991342</v>
      </c>
      <c r="BP245" s="700">
        <v>10.491044662991342</v>
      </c>
      <c r="BQ245" s="700">
        <v>10.491044662991342</v>
      </c>
      <c r="BR245" s="700">
        <v>10.491044662991342</v>
      </c>
      <c r="BS245" s="700">
        <v>10.491044662991342</v>
      </c>
      <c r="BT245" s="700">
        <v>10.491044662991342</v>
      </c>
      <c r="BU245" s="700">
        <v>10.491044662991342</v>
      </c>
      <c r="BV245" s="700">
        <v>10.491044662991342</v>
      </c>
      <c r="BW245" s="700">
        <v>10.491044662991342</v>
      </c>
      <c r="BX245" s="700">
        <v>10.491044662991342</v>
      </c>
      <c r="BY245" s="700">
        <v>10.491044662991342</v>
      </c>
      <c r="BZ245" s="700">
        <v>10.491044662991342</v>
      </c>
      <c r="CA245" s="700">
        <v>10.491044662991342</v>
      </c>
      <c r="CB245" s="700">
        <v>10.491044662991342</v>
      </c>
      <c r="CC245" s="700">
        <v>10.491044662991342</v>
      </c>
      <c r="CD245" s="700">
        <v>10.491044662991342</v>
      </c>
      <c r="CE245" s="700">
        <v>10.491044662991342</v>
      </c>
      <c r="CF245" s="700">
        <v>10.491044662991342</v>
      </c>
      <c r="CG245" s="700">
        <v>10.491044662991342</v>
      </c>
      <c r="CH245" s="700">
        <v>10.491044662991342</v>
      </c>
      <c r="CI245" s="700">
        <v>10.491044662991342</v>
      </c>
      <c r="CJ245" s="700">
        <v>10.491044662991342</v>
      </c>
      <c r="CK245" s="700">
        <v>10.491044662991342</v>
      </c>
      <c r="CL245" s="700">
        <v>10.491044662991342</v>
      </c>
      <c r="CM245" s="700">
        <v>10.491044662991342</v>
      </c>
      <c r="CN245" s="700">
        <v>10.491044662991342</v>
      </c>
      <c r="CO245" s="700">
        <v>10.491044662991342</v>
      </c>
      <c r="CP245" s="700">
        <v>10.491044662991342</v>
      </c>
      <c r="CQ245" s="700">
        <v>10.491044662991342</v>
      </c>
      <c r="CR245" s="700">
        <v>10.491044662991342</v>
      </c>
      <c r="CS245" s="700">
        <v>10.491044662991342</v>
      </c>
      <c r="CT245" s="700">
        <v>10.491044662991342</v>
      </c>
      <c r="CU245" s="700">
        <v>10.491044662991342</v>
      </c>
      <c r="CV245" s="700">
        <v>10.491044662991342</v>
      </c>
      <c r="CW245" s="700">
        <v>10.491044662991342</v>
      </c>
      <c r="CX245" s="700">
        <v>10.491044662991342</v>
      </c>
      <c r="CY245" s="700">
        <v>10.491044662991342</v>
      </c>
      <c r="CZ245" s="988"/>
      <c r="DA245" s="989"/>
      <c r="DB245" s="989"/>
      <c r="DC245" s="989"/>
      <c r="DD245" s="989"/>
      <c r="DE245" s="989"/>
      <c r="DF245" s="989"/>
      <c r="DG245" s="989"/>
      <c r="DH245" s="989"/>
      <c r="DI245" s="989"/>
      <c r="DJ245" s="989"/>
      <c r="DK245" s="989"/>
      <c r="DL245" s="989"/>
      <c r="DM245" s="989"/>
      <c r="DN245" s="989"/>
      <c r="DO245" s="989"/>
      <c r="DP245" s="989"/>
      <c r="DQ245" s="989"/>
      <c r="DR245" s="989"/>
      <c r="DS245" s="989"/>
      <c r="DT245" s="989"/>
      <c r="DU245" s="989"/>
      <c r="DV245" s="989"/>
      <c r="DW245" s="990"/>
      <c r="DX245" s="991"/>
    </row>
    <row r="246" spans="2:128" s="707" customFormat="1" x14ac:dyDescent="0.2">
      <c r="B246" s="992"/>
      <c r="C246" s="993"/>
      <c r="D246" s="994"/>
      <c r="E246" s="995"/>
      <c r="F246" s="994"/>
      <c r="G246" s="994"/>
      <c r="H246" s="994"/>
      <c r="I246" s="994"/>
      <c r="J246" s="994"/>
      <c r="K246" s="994"/>
      <c r="L246" s="994"/>
      <c r="M246" s="994"/>
      <c r="N246" s="994"/>
      <c r="O246" s="994"/>
      <c r="P246" s="994"/>
      <c r="Q246" s="994"/>
      <c r="R246" s="996"/>
      <c r="S246" s="994"/>
      <c r="T246" s="994"/>
      <c r="U246" s="708" t="s">
        <v>492</v>
      </c>
      <c r="V246" s="709" t="s">
        <v>123</v>
      </c>
      <c r="W246" s="709" t="s">
        <v>493</v>
      </c>
      <c r="X246" s="700">
        <v>0</v>
      </c>
      <c r="Y246" s="700">
        <v>0</v>
      </c>
      <c r="Z246" s="700">
        <v>0</v>
      </c>
      <c r="AA246" s="700">
        <v>0</v>
      </c>
      <c r="AB246" s="700">
        <v>0</v>
      </c>
      <c r="AC246" s="700">
        <v>483.24153273809526</v>
      </c>
      <c r="AD246" s="700">
        <v>599.44948357142857</v>
      </c>
      <c r="AE246" s="700">
        <v>713.68805708333355</v>
      </c>
      <c r="AF246" s="700">
        <v>826.0214578571431</v>
      </c>
      <c r="AG246" s="700">
        <v>936.5138904761908</v>
      </c>
      <c r="AH246" s="700">
        <v>1045.2295595238099</v>
      </c>
      <c r="AI246" s="700">
        <v>1152.232669583334</v>
      </c>
      <c r="AJ246" s="700">
        <v>1257.5874252380961</v>
      </c>
      <c r="AK246" s="700">
        <v>1361.3580310714294</v>
      </c>
      <c r="AL246" s="700">
        <v>1463.6086916666677</v>
      </c>
      <c r="AM246" s="700">
        <v>1564.4036116071443</v>
      </c>
      <c r="AN246" s="700">
        <v>1663.806995476192</v>
      </c>
      <c r="AO246" s="700">
        <v>1761.8830478571447</v>
      </c>
      <c r="AP246" s="700">
        <v>1858.6959733333354</v>
      </c>
      <c r="AQ246" s="700">
        <v>1954.3099764880974</v>
      </c>
      <c r="AR246" s="700">
        <v>1991.5112825396848</v>
      </c>
      <c r="AS246" s="700">
        <v>2085.3061558333361</v>
      </c>
      <c r="AT246" s="700">
        <v>2178.08336464286</v>
      </c>
      <c r="AU246" s="700">
        <v>2269.9071135515906</v>
      </c>
      <c r="AV246" s="700">
        <v>2360.8416071428569</v>
      </c>
      <c r="AW246" s="700">
        <v>25.754999999999999</v>
      </c>
      <c r="AX246" s="700">
        <v>0</v>
      </c>
      <c r="AY246" s="700">
        <v>0</v>
      </c>
      <c r="AZ246" s="700">
        <v>0</v>
      </c>
      <c r="BA246" s="700">
        <v>50</v>
      </c>
      <c r="BB246" s="700">
        <v>580</v>
      </c>
      <c r="BC246" s="700">
        <v>50</v>
      </c>
      <c r="BD246" s="700">
        <v>50</v>
      </c>
      <c r="BE246" s="700">
        <v>50</v>
      </c>
      <c r="BF246" s="700">
        <v>0</v>
      </c>
      <c r="BG246" s="700">
        <v>30</v>
      </c>
      <c r="BH246" s="700">
        <v>0</v>
      </c>
      <c r="BI246" s="700">
        <v>0</v>
      </c>
      <c r="BJ246" s="700">
        <v>0</v>
      </c>
      <c r="BK246" s="700">
        <v>100</v>
      </c>
      <c r="BL246" s="700">
        <v>580</v>
      </c>
      <c r="BM246" s="700">
        <v>50</v>
      </c>
      <c r="BN246" s="700">
        <v>50</v>
      </c>
      <c r="BO246" s="700">
        <v>0</v>
      </c>
      <c r="BP246" s="700">
        <v>0</v>
      </c>
      <c r="BQ246" s="700">
        <v>30</v>
      </c>
      <c r="BR246" s="700">
        <v>0</v>
      </c>
      <c r="BS246" s="700">
        <v>0</v>
      </c>
      <c r="BT246" s="700">
        <v>0</v>
      </c>
      <c r="BU246" s="700">
        <v>100</v>
      </c>
      <c r="BV246" s="700">
        <v>580</v>
      </c>
      <c r="BW246" s="700">
        <v>50</v>
      </c>
      <c r="BX246" s="700">
        <v>50</v>
      </c>
      <c r="BY246" s="700">
        <v>0</v>
      </c>
      <c r="BZ246" s="700">
        <v>0</v>
      </c>
      <c r="CA246" s="700">
        <v>30</v>
      </c>
      <c r="CB246" s="700">
        <v>0</v>
      </c>
      <c r="CC246" s="700">
        <v>0</v>
      </c>
      <c r="CD246" s="700">
        <v>0</v>
      </c>
      <c r="CE246" s="700">
        <v>100</v>
      </c>
      <c r="CF246" s="700">
        <v>580</v>
      </c>
      <c r="CG246" s="700">
        <v>50</v>
      </c>
      <c r="CH246" s="700">
        <v>50</v>
      </c>
      <c r="CI246" s="700">
        <v>0</v>
      </c>
      <c r="CJ246" s="700">
        <v>0</v>
      </c>
      <c r="CK246" s="700">
        <v>30</v>
      </c>
      <c r="CL246" s="700">
        <v>0</v>
      </c>
      <c r="CM246" s="700">
        <v>0</v>
      </c>
      <c r="CN246" s="700">
        <v>0</v>
      </c>
      <c r="CO246" s="700">
        <v>50</v>
      </c>
      <c r="CP246" s="700">
        <v>580</v>
      </c>
      <c r="CQ246" s="700">
        <v>100</v>
      </c>
      <c r="CR246" s="700">
        <v>50</v>
      </c>
      <c r="CS246" s="700">
        <v>0</v>
      </c>
      <c r="CT246" s="700">
        <v>0</v>
      </c>
      <c r="CU246" s="700">
        <v>30</v>
      </c>
      <c r="CV246" s="700">
        <v>0</v>
      </c>
      <c r="CW246" s="700">
        <v>0</v>
      </c>
      <c r="CX246" s="700">
        <v>0</v>
      </c>
      <c r="CY246" s="700">
        <v>50</v>
      </c>
      <c r="DE246" s="989"/>
      <c r="DF246" s="989"/>
      <c r="DG246" s="989"/>
      <c r="DH246" s="989"/>
      <c r="DI246" s="989"/>
      <c r="DJ246" s="989"/>
      <c r="DK246" s="989"/>
      <c r="DL246" s="989"/>
      <c r="DM246" s="989"/>
      <c r="DN246" s="989"/>
      <c r="DO246" s="989"/>
      <c r="DP246" s="989"/>
      <c r="DQ246" s="989"/>
      <c r="DR246" s="989"/>
      <c r="DS246" s="989"/>
      <c r="DT246" s="989"/>
      <c r="DU246" s="989"/>
      <c r="DV246" s="989"/>
      <c r="DW246" s="990"/>
      <c r="DX246" s="991"/>
    </row>
    <row r="247" spans="2:128" s="707" customFormat="1" x14ac:dyDescent="0.2">
      <c r="B247" s="992"/>
      <c r="C247" s="993"/>
      <c r="D247" s="994"/>
      <c r="E247" s="995"/>
      <c r="F247" s="994"/>
      <c r="G247" s="994"/>
      <c r="H247" s="994"/>
      <c r="I247" s="994"/>
      <c r="J247" s="994"/>
      <c r="K247" s="994"/>
      <c r="L247" s="994"/>
      <c r="M247" s="994"/>
      <c r="N247" s="994"/>
      <c r="O247" s="994"/>
      <c r="P247" s="994"/>
      <c r="Q247" s="994"/>
      <c r="R247" s="996"/>
      <c r="S247" s="994"/>
      <c r="T247" s="994"/>
      <c r="U247" s="708" t="s">
        <v>494</v>
      </c>
      <c r="V247" s="709" t="s">
        <v>123</v>
      </c>
      <c r="W247" s="709" t="s">
        <v>493</v>
      </c>
      <c r="X247" s="700">
        <v>0</v>
      </c>
      <c r="Y247" s="700">
        <v>0</v>
      </c>
      <c r="Z247" s="700">
        <v>0</v>
      </c>
      <c r="AA247" s="700">
        <v>0</v>
      </c>
      <c r="AB247" s="700">
        <v>0</v>
      </c>
      <c r="AC247" s="700">
        <v>27.606721408730163</v>
      </c>
      <c r="AD247" s="700">
        <v>54.736616778571438</v>
      </c>
      <c r="AE247" s="700">
        <v>81.404282825000024</v>
      </c>
      <c r="AF247" s="700">
        <v>107.6243162634921</v>
      </c>
      <c r="AG247" s="700">
        <v>133.41131380952385</v>
      </c>
      <c r="AH247" s="700">
        <v>158.77987217857148</v>
      </c>
      <c r="AI247" s="700">
        <v>183.74458808611121</v>
      </c>
      <c r="AJ247" s="700">
        <v>208.32005824761919</v>
      </c>
      <c r="AK247" s="700">
        <v>232.52087937857155</v>
      </c>
      <c r="AL247" s="700">
        <v>256.36164819444463</v>
      </c>
      <c r="AM247" s="700">
        <v>279.85696141071452</v>
      </c>
      <c r="AN247" s="700">
        <v>303.02141574285741</v>
      </c>
      <c r="AO247" s="700">
        <v>325.86960790634947</v>
      </c>
      <c r="AP247" s="700">
        <v>348.41613461666702</v>
      </c>
      <c r="AQ247" s="700">
        <v>370.67559258928611</v>
      </c>
      <c r="AR247" s="700">
        <v>392.66257853968295</v>
      </c>
      <c r="AS247" s="700">
        <v>414.39168918333377</v>
      </c>
      <c r="AT247" s="700">
        <v>435.87752123571482</v>
      </c>
      <c r="AU247" s="700">
        <v>457.13467141230217</v>
      </c>
      <c r="AV247" s="700">
        <v>478.17773642857145</v>
      </c>
      <c r="AW247" s="700">
        <v>238.66299999999998</v>
      </c>
      <c r="AX247" s="700">
        <v>238.66299999999998</v>
      </c>
      <c r="AY247" s="700">
        <v>238.66299999999998</v>
      </c>
      <c r="AZ247" s="700">
        <v>238.66299999999998</v>
      </c>
      <c r="BA247" s="700">
        <v>238.66299999999998</v>
      </c>
      <c r="BB247" s="700">
        <v>238.66299999999998</v>
      </c>
      <c r="BC247" s="700">
        <v>238.66299999999998</v>
      </c>
      <c r="BD247" s="700">
        <v>238.66299999999998</v>
      </c>
      <c r="BE247" s="700">
        <v>238.66299999999998</v>
      </c>
      <c r="BF247" s="700">
        <v>238.66299999999998</v>
      </c>
      <c r="BG247" s="700">
        <v>238.66299999999998</v>
      </c>
      <c r="BH247" s="700">
        <v>238.66299999999998</v>
      </c>
      <c r="BI247" s="700">
        <v>238.66299999999998</v>
      </c>
      <c r="BJ247" s="700">
        <v>238.66299999999998</v>
      </c>
      <c r="BK247" s="700">
        <v>238.66299999999998</v>
      </c>
      <c r="BL247" s="700">
        <v>238.66299999999998</v>
      </c>
      <c r="BM247" s="700">
        <v>238.66299999999998</v>
      </c>
      <c r="BN247" s="700">
        <v>238.66299999999998</v>
      </c>
      <c r="BO247" s="700">
        <v>238.66299999999998</v>
      </c>
      <c r="BP247" s="700">
        <v>238.66299999999998</v>
      </c>
      <c r="BQ247" s="700">
        <v>238.66299999999998</v>
      </c>
      <c r="BR247" s="700">
        <v>238.66299999999998</v>
      </c>
      <c r="BS247" s="700">
        <v>238.66299999999998</v>
      </c>
      <c r="BT247" s="700">
        <v>238.66299999999998</v>
      </c>
      <c r="BU247" s="700">
        <v>238.66299999999998</v>
      </c>
      <c r="BV247" s="700">
        <v>238.66299999999998</v>
      </c>
      <c r="BW247" s="700">
        <v>238.66299999999998</v>
      </c>
      <c r="BX247" s="700">
        <v>238.66299999999998</v>
      </c>
      <c r="BY247" s="700">
        <v>238.66299999999998</v>
      </c>
      <c r="BZ247" s="700">
        <v>238.66299999999998</v>
      </c>
      <c r="CA247" s="700">
        <v>238.66299999999998</v>
      </c>
      <c r="CB247" s="700">
        <v>238.66299999999998</v>
      </c>
      <c r="CC247" s="700">
        <v>238.66299999999998</v>
      </c>
      <c r="CD247" s="700">
        <v>238.66299999999998</v>
      </c>
      <c r="CE247" s="700">
        <v>238.66299999999998</v>
      </c>
      <c r="CF247" s="700">
        <v>238.66299999999998</v>
      </c>
      <c r="CG247" s="700">
        <v>238.66299999999998</v>
      </c>
      <c r="CH247" s="700">
        <v>238.66299999999998</v>
      </c>
      <c r="CI247" s="700">
        <v>238.66299999999998</v>
      </c>
      <c r="CJ247" s="700">
        <v>238.66299999999998</v>
      </c>
      <c r="CK247" s="700">
        <v>238.66299999999998</v>
      </c>
      <c r="CL247" s="700">
        <v>238.66299999999998</v>
      </c>
      <c r="CM247" s="700">
        <v>238.66299999999998</v>
      </c>
      <c r="CN247" s="700">
        <v>238.66299999999998</v>
      </c>
      <c r="CO247" s="700">
        <v>238.66299999999998</v>
      </c>
      <c r="CP247" s="700">
        <v>238.66299999999998</v>
      </c>
      <c r="CQ247" s="700">
        <v>238.66299999999998</v>
      </c>
      <c r="CR247" s="700">
        <v>238.66299999999998</v>
      </c>
      <c r="CS247" s="700">
        <v>238.66299999999998</v>
      </c>
      <c r="CT247" s="700">
        <v>238.66299999999998</v>
      </c>
      <c r="CU247" s="700">
        <v>238.66299999999998</v>
      </c>
      <c r="CV247" s="700">
        <v>238.66299999999998</v>
      </c>
      <c r="CW247" s="700">
        <v>238.66299999999998</v>
      </c>
      <c r="CX247" s="700">
        <v>238.66299999999998</v>
      </c>
      <c r="CY247" s="700">
        <v>238.66299999999998</v>
      </c>
      <c r="DE247" s="989"/>
      <c r="DF247" s="989"/>
      <c r="DG247" s="989"/>
      <c r="DH247" s="989"/>
      <c r="DI247" s="989"/>
      <c r="DJ247" s="989"/>
      <c r="DK247" s="989"/>
      <c r="DL247" s="989"/>
      <c r="DM247" s="989"/>
      <c r="DN247" s="989"/>
      <c r="DO247" s="989"/>
      <c r="DP247" s="989"/>
      <c r="DQ247" s="989"/>
      <c r="DR247" s="989"/>
      <c r="DS247" s="989"/>
      <c r="DT247" s="989"/>
      <c r="DU247" s="989"/>
      <c r="DV247" s="989"/>
      <c r="DW247" s="990"/>
      <c r="DX247" s="991"/>
    </row>
    <row r="248" spans="2:128" s="707" customFormat="1" x14ac:dyDescent="0.2">
      <c r="B248" s="992"/>
      <c r="C248" s="993"/>
      <c r="D248" s="994"/>
      <c r="E248" s="995"/>
      <c r="F248" s="994"/>
      <c r="G248" s="994"/>
      <c r="H248" s="994"/>
      <c r="I248" s="994"/>
      <c r="J248" s="994"/>
      <c r="K248" s="994"/>
      <c r="L248" s="994"/>
      <c r="M248" s="994"/>
      <c r="N248" s="994"/>
      <c r="O248" s="994"/>
      <c r="P248" s="994"/>
      <c r="Q248" s="994"/>
      <c r="R248" s="996"/>
      <c r="S248" s="994"/>
      <c r="T248" s="994"/>
      <c r="U248" s="708" t="s">
        <v>721</v>
      </c>
      <c r="V248" s="709" t="s">
        <v>123</v>
      </c>
      <c r="W248" s="709" t="s">
        <v>493</v>
      </c>
      <c r="X248" s="700">
        <v>0</v>
      </c>
      <c r="Y248" s="700">
        <v>0</v>
      </c>
      <c r="Z248" s="700">
        <v>0</v>
      </c>
      <c r="AA248" s="700">
        <v>0</v>
      </c>
      <c r="AB248" s="700">
        <v>0</v>
      </c>
      <c r="AC248" s="700">
        <v>17.396695178571431</v>
      </c>
      <c r="AD248" s="700">
        <v>34.492912907142859</v>
      </c>
      <c r="AE248" s="700">
        <v>51.297851475000016</v>
      </c>
      <c r="AF248" s="700">
        <v>67.820709171428604</v>
      </c>
      <c r="AG248" s="700">
        <v>84.070684285714307</v>
      </c>
      <c r="AH248" s="700">
        <v>100.05697510714289</v>
      </c>
      <c r="AI248" s="700">
        <v>115.78877992500006</v>
      </c>
      <c r="AJ248" s="700">
        <v>131.27529702857152</v>
      </c>
      <c r="AK248" s="700">
        <v>146.52572470714296</v>
      </c>
      <c r="AL248" s="700">
        <v>161.54926125000011</v>
      </c>
      <c r="AM248" s="700">
        <v>176.35510494642872</v>
      </c>
      <c r="AN248" s="700">
        <v>190.95245408571446</v>
      </c>
      <c r="AO248" s="700">
        <v>205.3505069571431</v>
      </c>
      <c r="AP248" s="700">
        <v>219.55846185000027</v>
      </c>
      <c r="AQ248" s="700">
        <v>233.58551705357172</v>
      </c>
      <c r="AR248" s="700">
        <v>247.44087085714318</v>
      </c>
      <c r="AS248" s="700">
        <v>261.13372155000042</v>
      </c>
      <c r="AT248" s="700">
        <v>274.67326742142899</v>
      </c>
      <c r="AU248" s="700">
        <v>288.0687067607148</v>
      </c>
      <c r="AV248" s="700">
        <v>301.32923785714297</v>
      </c>
      <c r="AW248" s="700">
        <v>305.11948499999994</v>
      </c>
      <c r="AX248" s="700">
        <v>305.11948499999994</v>
      </c>
      <c r="AY248" s="700">
        <v>305.11948499999994</v>
      </c>
      <c r="AZ248" s="700">
        <v>305.11948499999994</v>
      </c>
      <c r="BA248" s="700">
        <v>305.11948499999994</v>
      </c>
      <c r="BB248" s="700">
        <v>305.11948499999994</v>
      </c>
      <c r="BC248" s="700">
        <v>305.11948499999994</v>
      </c>
      <c r="BD248" s="700">
        <v>305.11948499999994</v>
      </c>
      <c r="BE248" s="700">
        <v>305.11948499999994</v>
      </c>
      <c r="BF248" s="700">
        <v>305.11948499999994</v>
      </c>
      <c r="BG248" s="700">
        <v>305.11948499999994</v>
      </c>
      <c r="BH248" s="700">
        <v>305.11948499999994</v>
      </c>
      <c r="BI248" s="700">
        <v>305.11948499999994</v>
      </c>
      <c r="BJ248" s="700">
        <v>305.11948499999994</v>
      </c>
      <c r="BK248" s="700">
        <v>305.11948499999994</v>
      </c>
      <c r="BL248" s="700">
        <v>305.11948499999994</v>
      </c>
      <c r="BM248" s="700">
        <v>305.11948499999994</v>
      </c>
      <c r="BN248" s="700">
        <v>305.11948499999994</v>
      </c>
      <c r="BO248" s="700">
        <v>305.11948499999994</v>
      </c>
      <c r="BP248" s="700">
        <v>305.11948499999994</v>
      </c>
      <c r="BQ248" s="700">
        <v>305.11948499999994</v>
      </c>
      <c r="BR248" s="700">
        <v>305.11948499999994</v>
      </c>
      <c r="BS248" s="700">
        <v>305.11948499999994</v>
      </c>
      <c r="BT248" s="700">
        <v>305.11948499999994</v>
      </c>
      <c r="BU248" s="700">
        <v>305.11948499999994</v>
      </c>
      <c r="BV248" s="700">
        <v>305.11948499999994</v>
      </c>
      <c r="BW248" s="700">
        <v>305.11948499999994</v>
      </c>
      <c r="BX248" s="700">
        <v>305.11948499999994</v>
      </c>
      <c r="BY248" s="700">
        <v>305.11948499999994</v>
      </c>
      <c r="BZ248" s="700">
        <v>305.11948499999994</v>
      </c>
      <c r="CA248" s="700">
        <v>305.11948499999994</v>
      </c>
      <c r="CB248" s="700">
        <v>305.11948499999994</v>
      </c>
      <c r="CC248" s="700">
        <v>305.11948499999994</v>
      </c>
      <c r="CD248" s="700">
        <v>305.11948499999994</v>
      </c>
      <c r="CE248" s="700">
        <v>305.11948499999994</v>
      </c>
      <c r="CF248" s="700">
        <v>305.11948499999994</v>
      </c>
      <c r="CG248" s="700">
        <v>305.11948499999994</v>
      </c>
      <c r="CH248" s="700">
        <v>305.11948499999994</v>
      </c>
      <c r="CI248" s="700">
        <v>305.11948499999994</v>
      </c>
      <c r="CJ248" s="700">
        <v>305.11948499999994</v>
      </c>
      <c r="CK248" s="700">
        <v>305.11948499999994</v>
      </c>
      <c r="CL248" s="700">
        <v>305.11948499999994</v>
      </c>
      <c r="CM248" s="700">
        <v>305.11948499999994</v>
      </c>
      <c r="CN248" s="700">
        <v>305.11948499999994</v>
      </c>
      <c r="CO248" s="700">
        <v>305.11948499999994</v>
      </c>
      <c r="CP248" s="700">
        <v>305.11948499999994</v>
      </c>
      <c r="CQ248" s="700">
        <v>305.11948499999994</v>
      </c>
      <c r="CR248" s="700">
        <v>305.11948499999994</v>
      </c>
      <c r="CS248" s="700">
        <v>305.11948499999994</v>
      </c>
      <c r="CT248" s="700">
        <v>305.11948499999994</v>
      </c>
      <c r="CU248" s="700">
        <v>305.11948499999994</v>
      </c>
      <c r="CV248" s="700">
        <v>305.11948499999994</v>
      </c>
      <c r="CW248" s="700">
        <v>305.11948499999994</v>
      </c>
      <c r="CX248" s="700">
        <v>305.11948499999994</v>
      </c>
      <c r="CY248" s="700">
        <v>305.11948499999994</v>
      </c>
      <c r="DE248" s="989"/>
      <c r="DF248" s="989"/>
      <c r="DG248" s="989"/>
      <c r="DH248" s="989"/>
      <c r="DI248" s="989"/>
      <c r="DJ248" s="989"/>
      <c r="DK248" s="989"/>
      <c r="DL248" s="989"/>
      <c r="DM248" s="989"/>
      <c r="DN248" s="989"/>
      <c r="DO248" s="989"/>
      <c r="DP248" s="989"/>
      <c r="DQ248" s="989"/>
      <c r="DR248" s="989"/>
      <c r="DS248" s="989"/>
      <c r="DT248" s="989"/>
      <c r="DU248" s="989"/>
      <c r="DV248" s="989"/>
      <c r="DW248" s="990"/>
      <c r="DX248" s="991"/>
    </row>
    <row r="249" spans="2:128" s="707" customFormat="1" x14ac:dyDescent="0.2">
      <c r="B249" s="992"/>
      <c r="C249" s="993"/>
      <c r="D249" s="994"/>
      <c r="E249" s="995"/>
      <c r="F249" s="994"/>
      <c r="G249" s="994"/>
      <c r="H249" s="994"/>
      <c r="I249" s="994"/>
      <c r="J249" s="994"/>
      <c r="K249" s="994"/>
      <c r="L249" s="994"/>
      <c r="M249" s="994"/>
      <c r="N249" s="994"/>
      <c r="O249" s="994"/>
      <c r="P249" s="994"/>
      <c r="Q249" s="994"/>
      <c r="R249" s="996"/>
      <c r="S249" s="994"/>
      <c r="T249" s="994"/>
      <c r="U249" s="708" t="s">
        <v>495</v>
      </c>
      <c r="V249" s="709" t="s">
        <v>123</v>
      </c>
      <c r="W249" s="710" t="s">
        <v>493</v>
      </c>
      <c r="X249" s="700">
        <v>0</v>
      </c>
      <c r="Y249" s="700">
        <v>0</v>
      </c>
      <c r="Z249" s="700">
        <v>0</v>
      </c>
      <c r="AA249" s="700">
        <v>0</v>
      </c>
      <c r="AB249" s="700">
        <v>0</v>
      </c>
      <c r="AC249" s="700">
        <v>32.922149404761903</v>
      </c>
      <c r="AD249" s="700">
        <v>80.814524392857152</v>
      </c>
      <c r="AE249" s="700">
        <v>128.62955925</v>
      </c>
      <c r="AF249" s="700">
        <v>176.36968826190474</v>
      </c>
      <c r="AG249" s="700">
        <v>224.03734571428569</v>
      </c>
      <c r="AH249" s="700">
        <v>271.63496589285717</v>
      </c>
      <c r="AI249" s="700">
        <v>319.16498308333337</v>
      </c>
      <c r="AJ249" s="700">
        <v>366.62983157142855</v>
      </c>
      <c r="AK249" s="700">
        <v>414.03194564285712</v>
      </c>
      <c r="AL249" s="700">
        <v>461.37375958333331</v>
      </c>
      <c r="AM249" s="700">
        <v>508.65770767857146</v>
      </c>
      <c r="AN249" s="700">
        <v>555.88622421428579</v>
      </c>
      <c r="AO249" s="700">
        <v>603.06174347619049</v>
      </c>
      <c r="AP249" s="700">
        <v>650.18669975000012</v>
      </c>
      <c r="AQ249" s="700">
        <v>697.26352732142868</v>
      </c>
      <c r="AR249" s="700">
        <v>744.29466047619064</v>
      </c>
      <c r="AS249" s="700">
        <v>791.28253350000011</v>
      </c>
      <c r="AT249" s="700">
        <v>838.22958067857166</v>
      </c>
      <c r="AU249" s="700">
        <v>885.13823629761919</v>
      </c>
      <c r="AV249" s="700">
        <v>932.50613344047633</v>
      </c>
      <c r="AW249" s="700">
        <v>947.35794285714303</v>
      </c>
      <c r="AX249" s="700">
        <v>947.35794285714303</v>
      </c>
      <c r="AY249" s="700">
        <v>947.35794285714303</v>
      </c>
      <c r="AZ249" s="700">
        <v>947.35794285714303</v>
      </c>
      <c r="BA249" s="700">
        <v>947.35794285714303</v>
      </c>
      <c r="BB249" s="700">
        <v>947.35794285714303</v>
      </c>
      <c r="BC249" s="700">
        <v>947.35794285714303</v>
      </c>
      <c r="BD249" s="700">
        <v>947.35794285714303</v>
      </c>
      <c r="BE249" s="700">
        <v>947.35794285714303</v>
      </c>
      <c r="BF249" s="700">
        <v>947.35794285714303</v>
      </c>
      <c r="BG249" s="700">
        <v>947.35794285714303</v>
      </c>
      <c r="BH249" s="700">
        <v>947.35794285714303</v>
      </c>
      <c r="BI249" s="700">
        <v>947.35794285714303</v>
      </c>
      <c r="BJ249" s="700">
        <v>947.35794285714303</v>
      </c>
      <c r="BK249" s="700">
        <v>947.35794285714303</v>
      </c>
      <c r="BL249" s="700">
        <v>947.35794285714303</v>
      </c>
      <c r="BM249" s="700">
        <v>947.35794285714303</v>
      </c>
      <c r="BN249" s="700">
        <v>947.35794285714303</v>
      </c>
      <c r="BO249" s="700">
        <v>947.35794285714303</v>
      </c>
      <c r="BP249" s="700">
        <v>947.35794285714303</v>
      </c>
      <c r="BQ249" s="700">
        <v>947.35794285714303</v>
      </c>
      <c r="BR249" s="700">
        <v>947.35794285714303</v>
      </c>
      <c r="BS249" s="700">
        <v>947.35794285714303</v>
      </c>
      <c r="BT249" s="700">
        <v>947.35794285714303</v>
      </c>
      <c r="BU249" s="700">
        <v>947.35794285714303</v>
      </c>
      <c r="BV249" s="700">
        <v>947.35794285714303</v>
      </c>
      <c r="BW249" s="700">
        <v>947.35794285714303</v>
      </c>
      <c r="BX249" s="700">
        <v>947.35794285714303</v>
      </c>
      <c r="BY249" s="700">
        <v>947.35794285714303</v>
      </c>
      <c r="BZ249" s="700">
        <v>947.35794285714303</v>
      </c>
      <c r="CA249" s="700">
        <v>947.35794285714303</v>
      </c>
      <c r="CB249" s="700">
        <v>947.35794285714303</v>
      </c>
      <c r="CC249" s="700">
        <v>947.35794285714303</v>
      </c>
      <c r="CD249" s="700">
        <v>947.35794285714303</v>
      </c>
      <c r="CE249" s="700">
        <v>947.35794285714303</v>
      </c>
      <c r="CF249" s="700">
        <v>947.35794285714303</v>
      </c>
      <c r="CG249" s="700">
        <v>947.35794285714303</v>
      </c>
      <c r="CH249" s="700">
        <v>947.35794285714303</v>
      </c>
      <c r="CI249" s="700">
        <v>947.35794285714303</v>
      </c>
      <c r="CJ249" s="700">
        <v>947.35794285714303</v>
      </c>
      <c r="CK249" s="700">
        <v>947.35794285714303</v>
      </c>
      <c r="CL249" s="700">
        <v>947.35794285714303</v>
      </c>
      <c r="CM249" s="700">
        <v>947.35794285714303</v>
      </c>
      <c r="CN249" s="700">
        <v>947.35794285714303</v>
      </c>
      <c r="CO249" s="700">
        <v>947.35794285714303</v>
      </c>
      <c r="CP249" s="700">
        <v>947.35794285714303</v>
      </c>
      <c r="CQ249" s="700">
        <v>947.35794285714303</v>
      </c>
      <c r="CR249" s="700">
        <v>947.35794285714303</v>
      </c>
      <c r="CS249" s="700">
        <v>947.35794285714303</v>
      </c>
      <c r="CT249" s="700">
        <v>947.35794285714303</v>
      </c>
      <c r="CU249" s="700">
        <v>947.35794285714303</v>
      </c>
      <c r="CV249" s="700">
        <v>947.35794285714303</v>
      </c>
      <c r="CW249" s="700">
        <v>947.35794285714303</v>
      </c>
      <c r="CX249" s="700">
        <v>947.35794285714303</v>
      </c>
      <c r="CY249" s="700">
        <v>947.35794285714303</v>
      </c>
      <c r="DE249" s="989"/>
      <c r="DF249" s="989"/>
      <c r="DG249" s="989"/>
      <c r="DH249" s="989"/>
      <c r="DI249" s="989"/>
      <c r="DJ249" s="989"/>
      <c r="DK249" s="989"/>
      <c r="DL249" s="989"/>
      <c r="DM249" s="989"/>
      <c r="DN249" s="989"/>
      <c r="DO249" s="989"/>
      <c r="DP249" s="989"/>
      <c r="DQ249" s="989"/>
      <c r="DR249" s="989"/>
      <c r="DS249" s="989"/>
      <c r="DT249" s="989"/>
      <c r="DU249" s="989"/>
      <c r="DV249" s="989"/>
      <c r="DW249" s="990"/>
      <c r="DX249" s="991"/>
    </row>
    <row r="250" spans="2:128" s="707" customFormat="1" x14ac:dyDescent="0.2">
      <c r="B250" s="992"/>
      <c r="C250" s="993"/>
      <c r="D250" s="994"/>
      <c r="E250" s="995"/>
      <c r="F250" s="994"/>
      <c r="G250" s="994"/>
      <c r="H250" s="994"/>
      <c r="I250" s="994"/>
      <c r="J250" s="994"/>
      <c r="K250" s="994"/>
      <c r="L250" s="994"/>
      <c r="M250" s="994"/>
      <c r="N250" s="994"/>
      <c r="O250" s="994"/>
      <c r="P250" s="994"/>
      <c r="Q250" s="994"/>
      <c r="R250" s="996"/>
      <c r="S250" s="994"/>
      <c r="T250" s="994"/>
      <c r="U250" s="708" t="s">
        <v>496</v>
      </c>
      <c r="V250" s="709" t="s">
        <v>123</v>
      </c>
      <c r="W250" s="710" t="s">
        <v>493</v>
      </c>
      <c r="X250" s="700">
        <v>0</v>
      </c>
      <c r="Y250" s="700">
        <v>0</v>
      </c>
      <c r="Z250" s="700">
        <v>0</v>
      </c>
      <c r="AA250" s="700">
        <v>0</v>
      </c>
      <c r="AB250" s="700">
        <v>0</v>
      </c>
      <c r="AC250" s="700">
        <v>13.988166666666665</v>
      </c>
      <c r="AD250" s="700">
        <v>27.953140000000001</v>
      </c>
      <c r="AE250" s="700">
        <v>41.895630000000004</v>
      </c>
      <c r="AF250" s="700">
        <v>55.816346666666668</v>
      </c>
      <c r="AG250" s="700">
        <v>69.715999999999994</v>
      </c>
      <c r="AH250" s="700">
        <v>83.595300000000009</v>
      </c>
      <c r="AI250" s="700">
        <v>97.454956666666675</v>
      </c>
      <c r="AJ250" s="700">
        <v>111.29568</v>
      </c>
      <c r="AK250" s="700">
        <v>125.11818</v>
      </c>
      <c r="AL250" s="700">
        <v>138.92316666666667</v>
      </c>
      <c r="AM250" s="700">
        <v>152.71135000000001</v>
      </c>
      <c r="AN250" s="700">
        <v>166.48344</v>
      </c>
      <c r="AO250" s="700">
        <v>180.24014666666667</v>
      </c>
      <c r="AP250" s="700">
        <v>193.98218000000003</v>
      </c>
      <c r="AQ250" s="700">
        <v>207.71025000000003</v>
      </c>
      <c r="AR250" s="700">
        <v>221.42506666666668</v>
      </c>
      <c r="AS250" s="700">
        <v>235.12734000000003</v>
      </c>
      <c r="AT250" s="700">
        <v>248.81778000000006</v>
      </c>
      <c r="AU250" s="700">
        <v>262.49709666666672</v>
      </c>
      <c r="AV250" s="700">
        <v>276.166</v>
      </c>
      <c r="AW250" s="700">
        <v>276.16399999999999</v>
      </c>
      <c r="AX250" s="700">
        <v>236.59533333333366</v>
      </c>
      <c r="AY250" s="700">
        <v>236.59533333333366</v>
      </c>
      <c r="AZ250" s="700">
        <v>236.59533333333366</v>
      </c>
      <c r="BA250" s="700">
        <v>236.59533333333366</v>
      </c>
      <c r="BB250" s="700">
        <v>236.59533333333366</v>
      </c>
      <c r="BC250" s="700">
        <v>236.59533333333366</v>
      </c>
      <c r="BD250" s="700">
        <v>236.59533333333366</v>
      </c>
      <c r="BE250" s="700">
        <v>236.59533333333366</v>
      </c>
      <c r="BF250" s="700">
        <v>236.59533333333366</v>
      </c>
      <c r="BG250" s="700">
        <v>236.59533333333366</v>
      </c>
      <c r="BH250" s="700">
        <v>236.59533333333366</v>
      </c>
      <c r="BI250" s="700">
        <v>236.59533333333366</v>
      </c>
      <c r="BJ250" s="700">
        <v>236.59533333333366</v>
      </c>
      <c r="BK250" s="700">
        <v>236.59533333333366</v>
      </c>
      <c r="BL250" s="700">
        <v>236.59533333333366</v>
      </c>
      <c r="BM250" s="700">
        <v>236.59533333333366</v>
      </c>
      <c r="BN250" s="700">
        <v>236.59533333333366</v>
      </c>
      <c r="BO250" s="700">
        <v>236.59533333333366</v>
      </c>
      <c r="BP250" s="700">
        <v>236.59533333333366</v>
      </c>
      <c r="BQ250" s="700">
        <v>236.59533333333366</v>
      </c>
      <c r="BR250" s="700">
        <v>236.59533333333366</v>
      </c>
      <c r="BS250" s="700">
        <v>236.59533333333366</v>
      </c>
      <c r="BT250" s="700">
        <v>236.59533333333366</v>
      </c>
      <c r="BU250" s="700">
        <v>236.59533333333366</v>
      </c>
      <c r="BV250" s="700">
        <v>236.59533333333366</v>
      </c>
      <c r="BW250" s="700">
        <v>236.59533333333366</v>
      </c>
      <c r="BX250" s="700">
        <v>236.59533333333366</v>
      </c>
      <c r="BY250" s="700">
        <v>236.59533333333366</v>
      </c>
      <c r="BZ250" s="700">
        <v>236.59533333333366</v>
      </c>
      <c r="CA250" s="700">
        <v>236.59533333333366</v>
      </c>
      <c r="CB250" s="700">
        <v>236.59533333333366</v>
      </c>
      <c r="CC250" s="700">
        <v>236.59533333333366</v>
      </c>
      <c r="CD250" s="700">
        <v>236.59533333333366</v>
      </c>
      <c r="CE250" s="700">
        <v>236.59533333333366</v>
      </c>
      <c r="CF250" s="700">
        <v>236.59533333333366</v>
      </c>
      <c r="CG250" s="700">
        <v>236.59533333333366</v>
      </c>
      <c r="CH250" s="700">
        <v>236.59533333333366</v>
      </c>
      <c r="CI250" s="700">
        <v>236.59533333333366</v>
      </c>
      <c r="CJ250" s="700">
        <v>236.59533333333366</v>
      </c>
      <c r="CK250" s="700">
        <v>236.59533333333366</v>
      </c>
      <c r="CL250" s="700">
        <v>236.59533333333366</v>
      </c>
      <c r="CM250" s="700">
        <v>236.59533333333366</v>
      </c>
      <c r="CN250" s="700">
        <v>236.59533333333366</v>
      </c>
      <c r="CO250" s="700">
        <v>236.59533333333366</v>
      </c>
      <c r="CP250" s="700">
        <v>236.59533333333366</v>
      </c>
      <c r="CQ250" s="700">
        <v>236.59533333333366</v>
      </c>
      <c r="CR250" s="700">
        <v>236.59533333333366</v>
      </c>
      <c r="CS250" s="700">
        <v>236.59533333333366</v>
      </c>
      <c r="CT250" s="700">
        <v>236.59533333333366</v>
      </c>
      <c r="CU250" s="700">
        <v>236.59533333333366</v>
      </c>
      <c r="CV250" s="700">
        <v>236.59533333333366</v>
      </c>
      <c r="CW250" s="700">
        <v>236.59533333333366</v>
      </c>
      <c r="CX250" s="700">
        <v>236.59533333333366</v>
      </c>
      <c r="CY250" s="700">
        <v>236.59533333333366</v>
      </c>
      <c r="DE250" s="989"/>
      <c r="DF250" s="989"/>
      <c r="DG250" s="989"/>
      <c r="DH250" s="989"/>
      <c r="DI250" s="989"/>
      <c r="DJ250" s="989"/>
      <c r="DK250" s="989"/>
      <c r="DL250" s="989"/>
      <c r="DM250" s="989"/>
      <c r="DN250" s="989"/>
      <c r="DO250" s="989"/>
      <c r="DP250" s="989"/>
      <c r="DQ250" s="989"/>
      <c r="DR250" s="989"/>
      <c r="DS250" s="989"/>
      <c r="DT250" s="989"/>
      <c r="DU250" s="989"/>
      <c r="DV250" s="989"/>
      <c r="DW250" s="990"/>
      <c r="DX250" s="991"/>
    </row>
    <row r="251" spans="2:128" s="707" customFormat="1" x14ac:dyDescent="0.2">
      <c r="B251" s="992"/>
      <c r="C251" s="993"/>
      <c r="D251" s="994"/>
      <c r="E251" s="995"/>
      <c r="F251" s="994"/>
      <c r="G251" s="994"/>
      <c r="H251" s="994"/>
      <c r="I251" s="994"/>
      <c r="J251" s="994"/>
      <c r="K251" s="994"/>
      <c r="L251" s="994"/>
      <c r="M251" s="994"/>
      <c r="N251" s="994"/>
      <c r="O251" s="994"/>
      <c r="P251" s="994"/>
      <c r="Q251" s="994"/>
      <c r="R251" s="996"/>
      <c r="S251" s="994"/>
      <c r="T251" s="994"/>
      <c r="U251" s="711" t="s">
        <v>497</v>
      </c>
      <c r="V251" s="712" t="s">
        <v>123</v>
      </c>
      <c r="W251" s="710" t="s">
        <v>493</v>
      </c>
      <c r="X251" s="700">
        <v>-13.661220000000194</v>
      </c>
      <c r="Y251" s="700">
        <v>-27.322440000000388</v>
      </c>
      <c r="Z251" s="700">
        <v>-40.983660000000576</v>
      </c>
      <c r="AA251" s="700">
        <v>-54.644880000000775</v>
      </c>
      <c r="AB251" s="700">
        <v>-68.306099999999986</v>
      </c>
      <c r="AC251" s="700">
        <v>-84.9181435200001</v>
      </c>
      <c r="AD251" s="700">
        <v>-101.53018704000021</v>
      </c>
      <c r="AE251" s="700">
        <v>-118.14223056000033</v>
      </c>
      <c r="AF251" s="700">
        <v>-134.75427408000044</v>
      </c>
      <c r="AG251" s="700">
        <v>-151.36631760000054</v>
      </c>
      <c r="AH251" s="700">
        <v>-167.97836112000067</v>
      </c>
      <c r="AI251" s="700">
        <v>-184.59040464000077</v>
      </c>
      <c r="AJ251" s="700">
        <v>-201.20244816000087</v>
      </c>
      <c r="AK251" s="700">
        <v>-217.814491680001</v>
      </c>
      <c r="AL251" s="700">
        <v>-234.4265352000011</v>
      </c>
      <c r="AM251" s="700">
        <v>-251.03857872000123</v>
      </c>
      <c r="AN251" s="700">
        <v>-267.65062224000133</v>
      </c>
      <c r="AO251" s="700">
        <v>-284.26266576000143</v>
      </c>
      <c r="AP251" s="700">
        <v>-300.87470928000158</v>
      </c>
      <c r="AQ251" s="700">
        <v>-317.48675280000163</v>
      </c>
      <c r="AR251" s="700">
        <v>-334.09879632000178</v>
      </c>
      <c r="AS251" s="700">
        <v>-350.71083984000188</v>
      </c>
      <c r="AT251" s="700">
        <v>-367.32288336000204</v>
      </c>
      <c r="AU251" s="700">
        <v>-383.93492688000208</v>
      </c>
      <c r="AV251" s="700">
        <v>-400.53672448499941</v>
      </c>
      <c r="AW251" s="700">
        <v>-400.53672448499941</v>
      </c>
      <c r="AX251" s="700">
        <v>-400.53672448499941</v>
      </c>
      <c r="AY251" s="700">
        <v>-400.53672448499941</v>
      </c>
      <c r="AZ251" s="700">
        <v>-400.53672448499941</v>
      </c>
      <c r="BA251" s="700">
        <v>-400.53672448499941</v>
      </c>
      <c r="BB251" s="700">
        <v>-400.53672448499941</v>
      </c>
      <c r="BC251" s="700">
        <v>-400.53672448499941</v>
      </c>
      <c r="BD251" s="700">
        <v>-400.53672448499941</v>
      </c>
      <c r="BE251" s="700">
        <v>-400.53672448499941</v>
      </c>
      <c r="BF251" s="700">
        <v>-400.53672448499941</v>
      </c>
      <c r="BG251" s="700">
        <v>-400.53672448499941</v>
      </c>
      <c r="BH251" s="700">
        <v>-400.53672448499941</v>
      </c>
      <c r="BI251" s="700">
        <v>-400.53672448499941</v>
      </c>
      <c r="BJ251" s="700">
        <v>-400.53672448499941</v>
      </c>
      <c r="BK251" s="700">
        <v>-400.53672448499941</v>
      </c>
      <c r="BL251" s="700">
        <v>-400.53672448499941</v>
      </c>
      <c r="BM251" s="700">
        <v>-400.53672448499941</v>
      </c>
      <c r="BN251" s="700">
        <v>-400.53672448499941</v>
      </c>
      <c r="BO251" s="700">
        <v>-400.53672448499941</v>
      </c>
      <c r="BP251" s="700">
        <v>-400.53672448499941</v>
      </c>
      <c r="BQ251" s="700">
        <v>-400.53672448499941</v>
      </c>
      <c r="BR251" s="700">
        <v>-400.53672448499941</v>
      </c>
      <c r="BS251" s="700">
        <v>-400.53672448499941</v>
      </c>
      <c r="BT251" s="700">
        <v>-400.53672448499941</v>
      </c>
      <c r="BU251" s="700">
        <v>-400.53672448499941</v>
      </c>
      <c r="BV251" s="700">
        <v>-400.53672448499941</v>
      </c>
      <c r="BW251" s="700">
        <v>-400.53672448499941</v>
      </c>
      <c r="BX251" s="700">
        <v>-400.53672448499941</v>
      </c>
      <c r="BY251" s="700">
        <v>-400.53672448499941</v>
      </c>
      <c r="BZ251" s="700">
        <v>-400.53672448499941</v>
      </c>
      <c r="CA251" s="700">
        <v>-400.53672448499941</v>
      </c>
      <c r="CB251" s="700">
        <v>-400.53672448499941</v>
      </c>
      <c r="CC251" s="700">
        <v>-400.53672448499941</v>
      </c>
      <c r="CD251" s="700">
        <v>-400.53672448499941</v>
      </c>
      <c r="CE251" s="700">
        <v>-400.53672448499941</v>
      </c>
      <c r="CF251" s="700">
        <v>-400.53672448499941</v>
      </c>
      <c r="CG251" s="700">
        <v>-400.53672448499941</v>
      </c>
      <c r="CH251" s="700">
        <v>-400.53672448499941</v>
      </c>
      <c r="CI251" s="700">
        <v>-400.53672448499941</v>
      </c>
      <c r="CJ251" s="700">
        <v>-400.53672448499941</v>
      </c>
      <c r="CK251" s="700">
        <v>-400.53672448499941</v>
      </c>
      <c r="CL251" s="700">
        <v>-400.53672448499941</v>
      </c>
      <c r="CM251" s="700">
        <v>-400.53672448499941</v>
      </c>
      <c r="CN251" s="700">
        <v>-400.53672448499941</v>
      </c>
      <c r="CO251" s="700">
        <v>-400.53672448499941</v>
      </c>
      <c r="CP251" s="700">
        <v>-400.53672448499941</v>
      </c>
      <c r="CQ251" s="700">
        <v>-400.53672448499941</v>
      </c>
      <c r="CR251" s="700">
        <v>-400.53672448499941</v>
      </c>
      <c r="CS251" s="700">
        <v>-400.53672448499941</v>
      </c>
      <c r="CT251" s="700">
        <v>-400.53672448499941</v>
      </c>
      <c r="CU251" s="700">
        <v>-400.53672448499941</v>
      </c>
      <c r="CV251" s="700">
        <v>-400.53672448499941</v>
      </c>
      <c r="CW251" s="700">
        <v>-400.53672448499941</v>
      </c>
      <c r="CX251" s="700">
        <v>-400.53672448499941</v>
      </c>
      <c r="CY251" s="700">
        <v>-400.53672448499941</v>
      </c>
      <c r="DE251" s="989"/>
      <c r="DF251" s="989"/>
      <c r="DG251" s="989"/>
      <c r="DH251" s="989"/>
      <c r="DI251" s="989"/>
      <c r="DJ251" s="989"/>
      <c r="DK251" s="989"/>
      <c r="DL251" s="989"/>
      <c r="DM251" s="989"/>
      <c r="DN251" s="989"/>
      <c r="DO251" s="989"/>
      <c r="DP251" s="989"/>
      <c r="DQ251" s="989"/>
      <c r="DR251" s="989"/>
      <c r="DS251" s="989"/>
      <c r="DT251" s="989"/>
      <c r="DU251" s="989"/>
      <c r="DV251" s="989"/>
      <c r="DW251" s="990"/>
      <c r="DX251" s="991"/>
    </row>
    <row r="252" spans="2:128" s="707" customFormat="1" x14ac:dyDescent="0.2">
      <c r="B252" s="992"/>
      <c r="C252" s="993"/>
      <c r="D252" s="994"/>
      <c r="E252" s="995"/>
      <c r="F252" s="994"/>
      <c r="G252" s="994"/>
      <c r="H252" s="994"/>
      <c r="I252" s="994"/>
      <c r="J252" s="994"/>
      <c r="K252" s="994"/>
      <c r="L252" s="994"/>
      <c r="M252" s="994"/>
      <c r="N252" s="994"/>
      <c r="O252" s="994"/>
      <c r="P252" s="994"/>
      <c r="Q252" s="994"/>
      <c r="R252" s="996"/>
      <c r="S252" s="994"/>
      <c r="T252" s="994"/>
      <c r="U252" s="708" t="s">
        <v>498</v>
      </c>
      <c r="V252" s="709" t="s">
        <v>123</v>
      </c>
      <c r="W252" s="710" t="s">
        <v>493</v>
      </c>
      <c r="X252" s="700">
        <v>0</v>
      </c>
      <c r="Y252" s="700">
        <v>0</v>
      </c>
      <c r="Z252" s="700">
        <v>0</v>
      </c>
      <c r="AA252" s="700">
        <v>0</v>
      </c>
      <c r="AB252" s="700">
        <v>0</v>
      </c>
      <c r="AC252" s="700">
        <v>1.78</v>
      </c>
      <c r="AD252" s="700">
        <v>3.56</v>
      </c>
      <c r="AE252" s="700">
        <v>5.34</v>
      </c>
      <c r="AF252" s="700">
        <v>7.12</v>
      </c>
      <c r="AG252" s="700">
        <v>8.9</v>
      </c>
      <c r="AH252" s="700">
        <v>10.68</v>
      </c>
      <c r="AI252" s="700">
        <v>12.459999999999999</v>
      </c>
      <c r="AJ252" s="700">
        <v>14.239999999999998</v>
      </c>
      <c r="AK252" s="700">
        <v>16.02</v>
      </c>
      <c r="AL252" s="700">
        <v>17.8</v>
      </c>
      <c r="AM252" s="700">
        <v>19.580000000000002</v>
      </c>
      <c r="AN252" s="700">
        <v>21.360000000000003</v>
      </c>
      <c r="AO252" s="700">
        <v>23.140000000000004</v>
      </c>
      <c r="AP252" s="700">
        <v>24.920000000000005</v>
      </c>
      <c r="AQ252" s="700">
        <v>26.700000000000006</v>
      </c>
      <c r="AR252" s="700">
        <v>28.480000000000008</v>
      </c>
      <c r="AS252" s="700">
        <v>30.260000000000009</v>
      </c>
      <c r="AT252" s="700">
        <v>32.040000000000006</v>
      </c>
      <c r="AU252" s="700">
        <v>33.820000000000007</v>
      </c>
      <c r="AV252" s="700">
        <v>35.600000000000009</v>
      </c>
      <c r="AW252" s="700">
        <v>35.566299999999998</v>
      </c>
      <c r="AX252" s="700">
        <v>35.566299999999998</v>
      </c>
      <c r="AY252" s="700">
        <v>35.566299999999998</v>
      </c>
      <c r="AZ252" s="700">
        <v>35.566299999999998</v>
      </c>
      <c r="BA252" s="700">
        <v>35.566299999999998</v>
      </c>
      <c r="BB252" s="700">
        <v>35.566299999999998</v>
      </c>
      <c r="BC252" s="700">
        <v>35.566299999999998</v>
      </c>
      <c r="BD252" s="700">
        <v>35.566299999999998</v>
      </c>
      <c r="BE252" s="700">
        <v>35.566299999999998</v>
      </c>
      <c r="BF252" s="700">
        <v>35.566299999999998</v>
      </c>
      <c r="BG252" s="700">
        <v>35.566299999999998</v>
      </c>
      <c r="BH252" s="700">
        <v>35.566299999999998</v>
      </c>
      <c r="BI252" s="700">
        <v>35.566299999999998</v>
      </c>
      <c r="BJ252" s="700">
        <v>35.566299999999998</v>
      </c>
      <c r="BK252" s="700">
        <v>35.566299999999998</v>
      </c>
      <c r="BL252" s="700">
        <v>35.566299999999998</v>
      </c>
      <c r="BM252" s="700">
        <v>35.566299999999998</v>
      </c>
      <c r="BN252" s="700">
        <v>35.566299999999998</v>
      </c>
      <c r="BO252" s="700">
        <v>35.566299999999998</v>
      </c>
      <c r="BP252" s="700">
        <v>35.566299999999998</v>
      </c>
      <c r="BQ252" s="700">
        <v>35.566299999999998</v>
      </c>
      <c r="BR252" s="700">
        <v>35.566299999999998</v>
      </c>
      <c r="BS252" s="700">
        <v>35.566299999999998</v>
      </c>
      <c r="BT252" s="700">
        <v>35.566299999999998</v>
      </c>
      <c r="BU252" s="700">
        <v>35.566299999999998</v>
      </c>
      <c r="BV252" s="700">
        <v>35.566299999999998</v>
      </c>
      <c r="BW252" s="700">
        <v>35.566299999999998</v>
      </c>
      <c r="BX252" s="700">
        <v>35.566299999999998</v>
      </c>
      <c r="BY252" s="700">
        <v>35.566299999999998</v>
      </c>
      <c r="BZ252" s="700">
        <v>35.566299999999998</v>
      </c>
      <c r="CA252" s="700">
        <v>35.566299999999998</v>
      </c>
      <c r="CB252" s="700">
        <v>35.566299999999998</v>
      </c>
      <c r="CC252" s="700">
        <v>35.566299999999998</v>
      </c>
      <c r="CD252" s="700">
        <v>35.566299999999998</v>
      </c>
      <c r="CE252" s="700">
        <v>35.566299999999998</v>
      </c>
      <c r="CF252" s="700">
        <v>35.566299999999998</v>
      </c>
      <c r="CG252" s="700">
        <v>35.566299999999998</v>
      </c>
      <c r="CH252" s="700">
        <v>35.566299999999998</v>
      </c>
      <c r="CI252" s="700">
        <v>35.566299999999998</v>
      </c>
      <c r="CJ252" s="700">
        <v>35.566299999999998</v>
      </c>
      <c r="CK252" s="700">
        <v>35.566299999999998</v>
      </c>
      <c r="CL252" s="700">
        <v>35.566299999999998</v>
      </c>
      <c r="CM252" s="700">
        <v>35.566299999999998</v>
      </c>
      <c r="CN252" s="700">
        <v>35.566299999999998</v>
      </c>
      <c r="CO252" s="700">
        <v>35.566299999999998</v>
      </c>
      <c r="CP252" s="700">
        <v>35.566299999999998</v>
      </c>
      <c r="CQ252" s="700">
        <v>35.566299999999998</v>
      </c>
      <c r="CR252" s="700">
        <v>35.566299999999998</v>
      </c>
      <c r="CS252" s="700">
        <v>35.566299999999998</v>
      </c>
      <c r="CT252" s="700">
        <v>35.566299999999998</v>
      </c>
      <c r="CU252" s="700">
        <v>35.566299999999998</v>
      </c>
      <c r="CV252" s="700">
        <v>35.566299999999998</v>
      </c>
      <c r="CW252" s="700">
        <v>35.566299999999998</v>
      </c>
      <c r="CX252" s="700">
        <v>35.566299999999998</v>
      </c>
      <c r="CY252" s="700">
        <v>35.566299999999998</v>
      </c>
      <c r="CZ252" s="988"/>
      <c r="DA252" s="989"/>
      <c r="DB252" s="989"/>
      <c r="DC252" s="989"/>
      <c r="DD252" s="989"/>
      <c r="DE252" s="989"/>
      <c r="DF252" s="989"/>
      <c r="DG252" s="989"/>
      <c r="DH252" s="989"/>
      <c r="DI252" s="989"/>
      <c r="DJ252" s="989"/>
      <c r="DK252" s="989"/>
      <c r="DL252" s="989"/>
      <c r="DM252" s="989"/>
      <c r="DN252" s="989"/>
      <c r="DO252" s="989"/>
      <c r="DP252" s="989"/>
      <c r="DQ252" s="989"/>
      <c r="DR252" s="989"/>
      <c r="DS252" s="989"/>
      <c r="DT252" s="989"/>
      <c r="DU252" s="989"/>
      <c r="DV252" s="989"/>
      <c r="DW252" s="990"/>
      <c r="DX252" s="991"/>
    </row>
    <row r="253" spans="2:128" s="707" customFormat="1" x14ac:dyDescent="0.2">
      <c r="B253" s="992"/>
      <c r="C253" s="993"/>
      <c r="D253" s="994"/>
      <c r="E253" s="995"/>
      <c r="F253" s="994"/>
      <c r="G253" s="994"/>
      <c r="H253" s="994"/>
      <c r="I253" s="994"/>
      <c r="J253" s="994"/>
      <c r="K253" s="994"/>
      <c r="L253" s="994"/>
      <c r="M253" s="994"/>
      <c r="N253" s="994"/>
      <c r="O253" s="994"/>
      <c r="P253" s="994"/>
      <c r="Q253" s="994"/>
      <c r="R253" s="996"/>
      <c r="S253" s="994"/>
      <c r="T253" s="994"/>
      <c r="U253" s="708" t="s">
        <v>499</v>
      </c>
      <c r="V253" s="709" t="s">
        <v>123</v>
      </c>
      <c r="W253" s="710" t="s">
        <v>493</v>
      </c>
      <c r="X253" s="700">
        <v>0</v>
      </c>
      <c r="Y253" s="700">
        <v>0</v>
      </c>
      <c r="Z253" s="700">
        <v>0</v>
      </c>
      <c r="AA253" s="700">
        <v>0</v>
      </c>
      <c r="AB253" s="700">
        <v>0</v>
      </c>
      <c r="AC253" s="700">
        <v>5.5720000000000001</v>
      </c>
      <c r="AD253" s="700">
        <v>9.7220000000000013</v>
      </c>
      <c r="AE253" s="700">
        <v>13.872</v>
      </c>
      <c r="AF253" s="700">
        <v>18.022000000000002</v>
      </c>
      <c r="AG253" s="700">
        <v>22.172000000000001</v>
      </c>
      <c r="AH253" s="700">
        <v>26.321999999999999</v>
      </c>
      <c r="AI253" s="700">
        <v>30.472000000000001</v>
      </c>
      <c r="AJ253" s="700">
        <v>34.622</v>
      </c>
      <c r="AK253" s="700">
        <v>38.771999999999998</v>
      </c>
      <c r="AL253" s="700">
        <v>42.921999999999997</v>
      </c>
      <c r="AM253" s="700">
        <v>47.072000000000003</v>
      </c>
      <c r="AN253" s="700">
        <v>51.222000000000008</v>
      </c>
      <c r="AO253" s="700">
        <v>55.372000000000007</v>
      </c>
      <c r="AP253" s="700">
        <v>59.522000000000006</v>
      </c>
      <c r="AQ253" s="700">
        <v>63.672000000000004</v>
      </c>
      <c r="AR253" s="700">
        <v>67.822000000000003</v>
      </c>
      <c r="AS253" s="700">
        <v>71.972000000000008</v>
      </c>
      <c r="AT253" s="700">
        <v>76.122</v>
      </c>
      <c r="AU253" s="700">
        <v>80.271999999999991</v>
      </c>
      <c r="AV253" s="700">
        <v>84.421999999999997</v>
      </c>
      <c r="AW253" s="700">
        <v>84.563999999999993</v>
      </c>
      <c r="AX253" s="700">
        <v>84.563999999999993</v>
      </c>
      <c r="AY253" s="700">
        <v>84.563999999999993</v>
      </c>
      <c r="AZ253" s="700">
        <v>84.563999999999993</v>
      </c>
      <c r="BA253" s="700">
        <v>84.563999999999993</v>
      </c>
      <c r="BB253" s="700">
        <v>84.563999999999993</v>
      </c>
      <c r="BC253" s="700">
        <v>84.563999999999993</v>
      </c>
      <c r="BD253" s="700">
        <v>84.563999999999993</v>
      </c>
      <c r="BE253" s="700">
        <v>84.563999999999993</v>
      </c>
      <c r="BF253" s="700">
        <v>84.563999999999993</v>
      </c>
      <c r="BG253" s="700">
        <v>84.563999999999993</v>
      </c>
      <c r="BH253" s="700">
        <v>84.563999999999993</v>
      </c>
      <c r="BI253" s="700">
        <v>84.563999999999993</v>
      </c>
      <c r="BJ253" s="700">
        <v>84.563999999999993</v>
      </c>
      <c r="BK253" s="700">
        <v>84.563999999999993</v>
      </c>
      <c r="BL253" s="700">
        <v>84.563999999999993</v>
      </c>
      <c r="BM253" s="700">
        <v>84.563999999999993</v>
      </c>
      <c r="BN253" s="700">
        <v>84.563999999999993</v>
      </c>
      <c r="BO253" s="700">
        <v>84.563999999999993</v>
      </c>
      <c r="BP253" s="700">
        <v>84.563999999999993</v>
      </c>
      <c r="BQ253" s="700">
        <v>84.563999999999993</v>
      </c>
      <c r="BR253" s="700">
        <v>84.563999999999993</v>
      </c>
      <c r="BS253" s="700">
        <v>84.563999999999993</v>
      </c>
      <c r="BT253" s="700">
        <v>84.563999999999993</v>
      </c>
      <c r="BU253" s="700">
        <v>84.563999999999993</v>
      </c>
      <c r="BV253" s="700">
        <v>84.563999999999993</v>
      </c>
      <c r="BW253" s="700">
        <v>84.563999999999993</v>
      </c>
      <c r="BX253" s="700">
        <v>84.563999999999993</v>
      </c>
      <c r="BY253" s="700">
        <v>84.563999999999993</v>
      </c>
      <c r="BZ253" s="700">
        <v>84.563999999999993</v>
      </c>
      <c r="CA253" s="700">
        <v>84.563999999999993</v>
      </c>
      <c r="CB253" s="700">
        <v>84.563999999999993</v>
      </c>
      <c r="CC253" s="700">
        <v>84.563999999999993</v>
      </c>
      <c r="CD253" s="700">
        <v>84.563999999999993</v>
      </c>
      <c r="CE253" s="700">
        <v>84.563999999999993</v>
      </c>
      <c r="CF253" s="700">
        <v>84.563999999999993</v>
      </c>
      <c r="CG253" s="700">
        <v>84.563999999999993</v>
      </c>
      <c r="CH253" s="700">
        <v>84.563999999999993</v>
      </c>
      <c r="CI253" s="700">
        <v>84.563999999999993</v>
      </c>
      <c r="CJ253" s="700">
        <v>84.563999999999993</v>
      </c>
      <c r="CK253" s="700">
        <v>84.563999999999993</v>
      </c>
      <c r="CL253" s="700">
        <v>84.563999999999993</v>
      </c>
      <c r="CM253" s="700">
        <v>84.563999999999993</v>
      </c>
      <c r="CN253" s="700">
        <v>84.563999999999993</v>
      </c>
      <c r="CO253" s="700">
        <v>84.563999999999993</v>
      </c>
      <c r="CP253" s="700">
        <v>84.563999999999993</v>
      </c>
      <c r="CQ253" s="700">
        <v>84.563999999999993</v>
      </c>
      <c r="CR253" s="700">
        <v>84.563999999999993</v>
      </c>
      <c r="CS253" s="700">
        <v>84.563999999999993</v>
      </c>
      <c r="CT253" s="700">
        <v>84.563999999999993</v>
      </c>
      <c r="CU253" s="700">
        <v>84.563999999999993</v>
      </c>
      <c r="CV253" s="700">
        <v>84.563999999999993</v>
      </c>
      <c r="CW253" s="700">
        <v>84.563999999999993</v>
      </c>
      <c r="CX253" s="700">
        <v>84.563999999999993</v>
      </c>
      <c r="CY253" s="700">
        <v>84.563999999999993</v>
      </c>
      <c r="CZ253" s="988"/>
      <c r="DA253" s="989"/>
      <c r="DB253" s="989"/>
      <c r="DC253" s="989"/>
      <c r="DD253" s="989"/>
      <c r="DE253" s="989"/>
      <c r="DF253" s="989"/>
      <c r="DG253" s="989"/>
      <c r="DH253" s="989"/>
      <c r="DI253" s="989"/>
      <c r="DJ253" s="989"/>
      <c r="DK253" s="989"/>
      <c r="DL253" s="989"/>
      <c r="DM253" s="989"/>
      <c r="DN253" s="989"/>
      <c r="DO253" s="989"/>
      <c r="DP253" s="989"/>
      <c r="DQ253" s="989"/>
      <c r="DR253" s="989"/>
      <c r="DS253" s="989"/>
      <c r="DT253" s="989"/>
      <c r="DU253" s="989"/>
      <c r="DV253" s="989"/>
      <c r="DW253" s="990"/>
      <c r="DX253" s="991"/>
    </row>
    <row r="254" spans="2:128" s="707" customFormat="1" x14ac:dyDescent="0.2">
      <c r="B254" s="992"/>
      <c r="C254" s="993"/>
      <c r="D254" s="994"/>
      <c r="E254" s="995"/>
      <c r="F254" s="994"/>
      <c r="G254" s="994"/>
      <c r="H254" s="994"/>
      <c r="I254" s="994"/>
      <c r="J254" s="994"/>
      <c r="K254" s="994"/>
      <c r="L254" s="994"/>
      <c r="M254" s="994"/>
      <c r="N254" s="994"/>
      <c r="O254" s="994"/>
      <c r="P254" s="994"/>
      <c r="Q254" s="994"/>
      <c r="R254" s="996"/>
      <c r="S254" s="994"/>
      <c r="T254" s="994"/>
      <c r="U254" s="708" t="s">
        <v>500</v>
      </c>
      <c r="V254" s="709" t="s">
        <v>123</v>
      </c>
      <c r="W254" s="710" t="s">
        <v>493</v>
      </c>
      <c r="X254" s="700">
        <v>0</v>
      </c>
      <c r="Y254" s="700">
        <v>0</v>
      </c>
      <c r="Z254" s="700">
        <v>0</v>
      </c>
      <c r="AA254" s="700">
        <v>0</v>
      </c>
      <c r="AB254" s="700">
        <v>0</v>
      </c>
      <c r="AC254" s="700">
        <v>4.8600000000000003</v>
      </c>
      <c r="AD254" s="700">
        <v>9.7200000000000006</v>
      </c>
      <c r="AE254" s="700">
        <v>14.580000000000002</v>
      </c>
      <c r="AF254" s="700">
        <v>19.440000000000001</v>
      </c>
      <c r="AG254" s="700">
        <v>24.3</v>
      </c>
      <c r="AH254" s="700">
        <v>29.16</v>
      </c>
      <c r="AI254" s="700">
        <v>34.019999999999996</v>
      </c>
      <c r="AJ254" s="700">
        <v>38.880000000000003</v>
      </c>
      <c r="AK254" s="700">
        <v>43.74</v>
      </c>
      <c r="AL254" s="700">
        <v>48.600000000000009</v>
      </c>
      <c r="AM254" s="700">
        <v>53.460000000000008</v>
      </c>
      <c r="AN254" s="700">
        <v>58.320000000000014</v>
      </c>
      <c r="AO254" s="700">
        <v>63.180000000000014</v>
      </c>
      <c r="AP254" s="700">
        <v>68.04000000000002</v>
      </c>
      <c r="AQ254" s="700">
        <v>72.90000000000002</v>
      </c>
      <c r="AR254" s="700">
        <v>77.760000000000019</v>
      </c>
      <c r="AS254" s="700">
        <v>82.620000000000019</v>
      </c>
      <c r="AT254" s="700">
        <v>87.480000000000018</v>
      </c>
      <c r="AU254" s="700">
        <v>92.340000000000032</v>
      </c>
      <c r="AV254" s="700">
        <v>97.200000000000031</v>
      </c>
      <c r="AW254" s="700">
        <v>8.610000000000003</v>
      </c>
      <c r="AX254" s="700">
        <v>9.0200000000000031</v>
      </c>
      <c r="AY254" s="700">
        <v>9.4300000000000033</v>
      </c>
      <c r="AZ254" s="700">
        <v>9.8400000000000034</v>
      </c>
      <c r="BA254" s="700">
        <v>10.250000000000004</v>
      </c>
      <c r="BB254" s="700">
        <v>10.660000000000004</v>
      </c>
      <c r="BC254" s="700">
        <v>11.070000000000004</v>
      </c>
      <c r="BD254" s="700">
        <v>11.480000000000004</v>
      </c>
      <c r="BE254" s="700">
        <v>11.890000000000004</v>
      </c>
      <c r="BF254" s="700">
        <v>12.300000000000004</v>
      </c>
      <c r="BG254" s="700">
        <v>12.710000000000004</v>
      </c>
      <c r="BH254" s="700">
        <v>13.120000000000005</v>
      </c>
      <c r="BI254" s="700">
        <v>13.530000000000005</v>
      </c>
      <c r="BJ254" s="700">
        <v>13.940000000000005</v>
      </c>
      <c r="BK254" s="700">
        <v>14.350000000000005</v>
      </c>
      <c r="BL254" s="700">
        <v>14.760000000000005</v>
      </c>
      <c r="BM254" s="700">
        <v>15.170000000000005</v>
      </c>
      <c r="BN254" s="700">
        <v>15.580000000000005</v>
      </c>
      <c r="BO254" s="700">
        <v>15.990000000000006</v>
      </c>
      <c r="BP254" s="700">
        <v>16.400000000000006</v>
      </c>
      <c r="BQ254" s="700">
        <v>16.810000000000006</v>
      </c>
      <c r="BR254" s="700">
        <v>17.220000000000006</v>
      </c>
      <c r="BS254" s="700">
        <v>17.630000000000006</v>
      </c>
      <c r="BT254" s="700">
        <v>18.040000000000006</v>
      </c>
      <c r="BU254" s="700">
        <v>18.45000000000001</v>
      </c>
      <c r="BV254" s="700">
        <v>18.860000000000007</v>
      </c>
      <c r="BW254" s="700">
        <v>19.27000000000001</v>
      </c>
      <c r="BX254" s="700">
        <v>19.680000000000007</v>
      </c>
      <c r="BY254" s="700">
        <v>20.090000000000011</v>
      </c>
      <c r="BZ254" s="700">
        <v>20.500000000000007</v>
      </c>
      <c r="CA254" s="700">
        <v>20.910000000000011</v>
      </c>
      <c r="CB254" s="700">
        <v>21.320000000000007</v>
      </c>
      <c r="CC254" s="700">
        <v>21.730000000000011</v>
      </c>
      <c r="CD254" s="700">
        <v>22.140000000000008</v>
      </c>
      <c r="CE254" s="700">
        <v>22.550000000000011</v>
      </c>
      <c r="CF254" s="700">
        <v>22.960000000000008</v>
      </c>
      <c r="CG254" s="700">
        <v>23.370000000000012</v>
      </c>
      <c r="CH254" s="700">
        <v>23.780000000000008</v>
      </c>
      <c r="CI254" s="700">
        <v>24.190000000000012</v>
      </c>
      <c r="CJ254" s="700">
        <v>24.600000000000009</v>
      </c>
      <c r="CK254" s="700">
        <v>25.010000000000012</v>
      </c>
      <c r="CL254" s="700">
        <v>25.420000000000009</v>
      </c>
      <c r="CM254" s="700">
        <v>25.830000000000013</v>
      </c>
      <c r="CN254" s="700">
        <v>26.240000000000009</v>
      </c>
      <c r="CO254" s="700">
        <v>26.650000000000013</v>
      </c>
      <c r="CP254" s="700">
        <v>27.060000000000009</v>
      </c>
      <c r="CQ254" s="700">
        <v>27.470000000000013</v>
      </c>
      <c r="CR254" s="700">
        <v>27.88000000000001</v>
      </c>
      <c r="CS254" s="700">
        <v>28.290000000000013</v>
      </c>
      <c r="CT254" s="700">
        <v>28.70000000000001</v>
      </c>
      <c r="CU254" s="700">
        <v>29.110000000000014</v>
      </c>
      <c r="CV254" s="700">
        <v>29.52000000000001</v>
      </c>
      <c r="CW254" s="700">
        <v>29.930000000000014</v>
      </c>
      <c r="CX254" s="700">
        <v>30.340000000000011</v>
      </c>
      <c r="CY254" s="700">
        <v>30.750000000000014</v>
      </c>
      <c r="CZ254" s="988"/>
      <c r="DA254" s="989"/>
      <c r="DB254" s="989"/>
      <c r="DC254" s="989"/>
      <c r="DD254" s="989"/>
      <c r="DE254" s="989"/>
      <c r="DF254" s="989"/>
      <c r="DG254" s="989"/>
      <c r="DH254" s="989"/>
      <c r="DI254" s="989"/>
      <c r="DJ254" s="989"/>
      <c r="DK254" s="989"/>
      <c r="DL254" s="989"/>
      <c r="DM254" s="989"/>
      <c r="DN254" s="989"/>
      <c r="DO254" s="989"/>
      <c r="DP254" s="989"/>
      <c r="DQ254" s="989"/>
      <c r="DR254" s="989"/>
      <c r="DS254" s="989"/>
      <c r="DT254" s="989"/>
      <c r="DU254" s="989"/>
      <c r="DV254" s="989"/>
      <c r="DW254" s="990"/>
      <c r="DX254" s="991"/>
    </row>
    <row r="255" spans="2:128" s="707" customFormat="1" x14ac:dyDescent="0.2">
      <c r="B255" s="992"/>
      <c r="C255" s="993"/>
      <c r="D255" s="994"/>
      <c r="E255" s="995"/>
      <c r="F255" s="994"/>
      <c r="G255" s="994"/>
      <c r="H255" s="994"/>
      <c r="I255" s="994"/>
      <c r="J255" s="994"/>
      <c r="K255" s="994"/>
      <c r="L255" s="994"/>
      <c r="M255" s="994"/>
      <c r="N255" s="994"/>
      <c r="O255" s="994"/>
      <c r="P255" s="994"/>
      <c r="Q255" s="994"/>
      <c r="R255" s="996"/>
      <c r="S255" s="994"/>
      <c r="T255" s="994"/>
      <c r="U255" s="708" t="s">
        <v>501</v>
      </c>
      <c r="V255" s="709" t="s">
        <v>123</v>
      </c>
      <c r="W255" s="710" t="s">
        <v>493</v>
      </c>
      <c r="X255" s="700">
        <v>0</v>
      </c>
      <c r="Y255" s="700">
        <v>0</v>
      </c>
      <c r="Z255" s="700">
        <v>0</v>
      </c>
      <c r="AA255" s="700">
        <v>0</v>
      </c>
      <c r="AB255" s="700">
        <v>0</v>
      </c>
      <c r="AC255" s="700">
        <v>0.33418151553356679</v>
      </c>
      <c r="AD255" s="700">
        <v>0.53624584654177554</v>
      </c>
      <c r="AE255" s="700">
        <v>0.73831017754998429</v>
      </c>
      <c r="AF255" s="700">
        <v>0.94037450855819293</v>
      </c>
      <c r="AG255" s="700">
        <v>1.1424388395664016</v>
      </c>
      <c r="AH255" s="700">
        <v>1.3445031705746102</v>
      </c>
      <c r="AI255" s="700">
        <v>1.5579213221279669</v>
      </c>
      <c r="AJ255" s="700">
        <v>1.7713394736813235</v>
      </c>
      <c r="AK255" s="700">
        <v>1.9847576252346801</v>
      </c>
      <c r="AL255" s="700">
        <v>2.198175776788037</v>
      </c>
      <c r="AM255" s="700">
        <v>2.4115939283413934</v>
      </c>
      <c r="AN255" s="700">
        <v>2.6250120798947503</v>
      </c>
      <c r="AO255" s="700">
        <v>2.8384302314481071</v>
      </c>
      <c r="AP255" s="700">
        <v>3.051848383001464</v>
      </c>
      <c r="AQ255" s="700">
        <v>3.2652665345548209</v>
      </c>
      <c r="AR255" s="700">
        <v>3.4786846861081777</v>
      </c>
      <c r="AS255" s="700">
        <v>3.6921028376615346</v>
      </c>
      <c r="AT255" s="700">
        <v>3.9055209892148914</v>
      </c>
      <c r="AU255" s="700">
        <v>4.1189391407682479</v>
      </c>
      <c r="AV255" s="700">
        <v>4.3323572923216043</v>
      </c>
      <c r="AW255" s="700">
        <v>4.5457754438749616</v>
      </c>
      <c r="AX255" s="700">
        <v>4.759193595428318</v>
      </c>
      <c r="AY255" s="700">
        <v>4.9726117469816753</v>
      </c>
      <c r="AZ255" s="700">
        <v>5.1860298985350317</v>
      </c>
      <c r="BA255" s="700">
        <v>5.399448050088389</v>
      </c>
      <c r="BB255" s="700">
        <v>5.6128662016417454</v>
      </c>
      <c r="BC255" s="700">
        <v>5.8274667922268577</v>
      </c>
      <c r="BD255" s="700">
        <v>6.0416111253456144</v>
      </c>
      <c r="BE255" s="700">
        <v>6.2558242614593764</v>
      </c>
      <c r="BF255" s="700">
        <v>6.4700423614693481</v>
      </c>
      <c r="BG255" s="700">
        <v>6.68380725773702</v>
      </c>
      <c r="BH255" s="700">
        <v>6.8976538393638513</v>
      </c>
      <c r="BI255" s="700">
        <v>7.1109964058882342</v>
      </c>
      <c r="BJ255" s="700">
        <v>7.3240216403422727</v>
      </c>
      <c r="BK255" s="700">
        <v>7.5368283145968409</v>
      </c>
      <c r="BL255" s="700">
        <v>7.7493129665313472</v>
      </c>
      <c r="BM255" s="700">
        <v>7.9592219096239063</v>
      </c>
      <c r="BN255" s="700">
        <v>8.1690710136257234</v>
      </c>
      <c r="BO255" s="700">
        <v>8.377922384236463</v>
      </c>
      <c r="BP255" s="700">
        <v>8.5862989919290698</v>
      </c>
      <c r="BQ255" s="700">
        <v>8.7936662285562264</v>
      </c>
      <c r="BR255" s="700">
        <v>9.0009320004859372</v>
      </c>
      <c r="BS255" s="700">
        <v>9.2069982447505456</v>
      </c>
      <c r="BT255" s="700">
        <v>9.412545728935104</v>
      </c>
      <c r="BU255" s="700">
        <v>9.6172512748918813</v>
      </c>
      <c r="BV255" s="700">
        <v>9.8213095745751549</v>
      </c>
      <c r="BW255" s="700">
        <v>10.02534060967203</v>
      </c>
      <c r="BX255" s="700">
        <v>10.228681469777214</v>
      </c>
      <c r="BY255" s="700">
        <v>10.431518533203311</v>
      </c>
      <c r="BZ255" s="700">
        <v>10.633219573380032</v>
      </c>
      <c r="CA255" s="700">
        <v>10.835005898683193</v>
      </c>
      <c r="CB255" s="700">
        <v>11.035158671061771</v>
      </c>
      <c r="CC255" s="700">
        <v>11.235387148632249</v>
      </c>
      <c r="CD255" s="700">
        <v>11.434595807194977</v>
      </c>
      <c r="CE255" s="700">
        <v>11.633424269233917</v>
      </c>
      <c r="CF255" s="700">
        <v>11.831109212278575</v>
      </c>
      <c r="CG255" s="700">
        <v>12.030789905049486</v>
      </c>
      <c r="CH255" s="700">
        <v>12.229362571464735</v>
      </c>
      <c r="CI255" s="700">
        <v>12.427457095985311</v>
      </c>
      <c r="CJ255" s="700">
        <v>12.625154348970129</v>
      </c>
      <c r="CK255" s="700">
        <v>12.823128688067568</v>
      </c>
      <c r="CL255" s="700">
        <v>13.019892417430366</v>
      </c>
      <c r="CM255" s="700">
        <v>13.216164965435205</v>
      </c>
      <c r="CN255" s="700">
        <v>13.412340406683402</v>
      </c>
      <c r="CO255" s="700">
        <v>13.607932762356143</v>
      </c>
      <c r="CP255" s="700">
        <v>13.803482997877344</v>
      </c>
      <c r="CQ255" s="700">
        <v>13.999722569992176</v>
      </c>
      <c r="CR255" s="700">
        <v>14.195859176569158</v>
      </c>
      <c r="CS255" s="700">
        <v>14.391030398729422</v>
      </c>
      <c r="CT255" s="700">
        <v>14.586083353041197</v>
      </c>
      <c r="CU255" s="700">
        <v>14.780930390809841</v>
      </c>
      <c r="CV255" s="700">
        <v>14.975641997929586</v>
      </c>
      <c r="CW255" s="700">
        <v>15.170576917415362</v>
      </c>
      <c r="CX255" s="700">
        <v>15.364594617946628</v>
      </c>
      <c r="CY255" s="700">
        <v>15.559173104214761</v>
      </c>
      <c r="CZ255" s="988"/>
      <c r="DA255" s="989"/>
      <c r="DB255" s="989"/>
      <c r="DC255" s="989"/>
      <c r="DD255" s="989"/>
      <c r="DE255" s="989"/>
      <c r="DF255" s="989"/>
      <c r="DG255" s="989"/>
      <c r="DH255" s="989"/>
      <c r="DI255" s="989"/>
      <c r="DJ255" s="989"/>
      <c r="DK255" s="989"/>
      <c r="DL255" s="989"/>
      <c r="DM255" s="989"/>
      <c r="DN255" s="989"/>
      <c r="DO255" s="989"/>
      <c r="DP255" s="989"/>
      <c r="DQ255" s="989"/>
      <c r="DR255" s="989"/>
      <c r="DS255" s="989"/>
      <c r="DT255" s="989"/>
      <c r="DU255" s="989"/>
      <c r="DV255" s="989"/>
      <c r="DW255" s="990"/>
      <c r="DX255" s="991"/>
    </row>
    <row r="256" spans="2:128" s="707" customFormat="1" x14ac:dyDescent="0.2">
      <c r="B256" s="992"/>
      <c r="C256" s="993"/>
      <c r="D256" s="994"/>
      <c r="E256" s="995"/>
      <c r="F256" s="994"/>
      <c r="G256" s="994"/>
      <c r="H256" s="994"/>
      <c r="I256" s="994"/>
      <c r="J256" s="994"/>
      <c r="K256" s="994"/>
      <c r="L256" s="994"/>
      <c r="M256" s="994"/>
      <c r="N256" s="994"/>
      <c r="O256" s="994"/>
      <c r="P256" s="994"/>
      <c r="Q256" s="994"/>
      <c r="R256" s="996"/>
      <c r="S256" s="994"/>
      <c r="T256" s="994"/>
      <c r="U256" s="713" t="s">
        <v>502</v>
      </c>
      <c r="V256" s="709" t="s">
        <v>123</v>
      </c>
      <c r="W256" s="710" t="s">
        <v>493</v>
      </c>
      <c r="X256" s="700">
        <v>-232.32376378075051</v>
      </c>
      <c r="Y256" s="700">
        <v>-464.64752756150102</v>
      </c>
      <c r="Z256" s="700">
        <v>-696.97129134225156</v>
      </c>
      <c r="AA256" s="700">
        <v>-929.29505512300204</v>
      </c>
      <c r="AB256" s="700">
        <v>-1161.6188189037362</v>
      </c>
      <c r="AC256" s="700">
        <v>-1444.1245156611267</v>
      </c>
      <c r="AD256" s="700">
        <v>-1726.6302124185172</v>
      </c>
      <c r="AE256" s="700">
        <v>-2009.1359091759077</v>
      </c>
      <c r="AF256" s="700">
        <v>-2125.1560123005811</v>
      </c>
      <c r="AG256" s="700">
        <v>-2238.3041234682119</v>
      </c>
      <c r="AH256" s="700">
        <v>-2351.4522346358431</v>
      </c>
      <c r="AI256" s="700">
        <v>-2464.6003458034738</v>
      </c>
      <c r="AJ256" s="700">
        <v>-2577.7484569711041</v>
      </c>
      <c r="AK256" s="700">
        <v>-2690.8965681387353</v>
      </c>
      <c r="AL256" s="700">
        <v>-2804.0446793063661</v>
      </c>
      <c r="AM256" s="700">
        <v>-2817.0715999999998</v>
      </c>
      <c r="AN256" s="700">
        <v>-2817.0715999999998</v>
      </c>
      <c r="AO256" s="700">
        <v>-2817.0715999999998</v>
      </c>
      <c r="AP256" s="700">
        <v>-2817.0715999999998</v>
      </c>
      <c r="AQ256" s="700">
        <v>-2817.0715999999998</v>
      </c>
      <c r="AR256" s="700">
        <v>-2584.7478362192492</v>
      </c>
      <c r="AS256" s="700">
        <v>-2352.4240724384986</v>
      </c>
      <c r="AT256" s="700">
        <v>-2120.100308657748</v>
      </c>
      <c r="AU256" s="700">
        <v>-1887.7765448769976</v>
      </c>
      <c r="AV256" s="700">
        <v>-1655.4527810962636</v>
      </c>
      <c r="AW256" s="700">
        <v>-1372.9470843388729</v>
      </c>
      <c r="AX256" s="700">
        <v>-1090.4413875814826</v>
      </c>
      <c r="AY256" s="700">
        <v>-807.93569082409192</v>
      </c>
      <c r="AZ256" s="700">
        <v>-691.91558769941844</v>
      </c>
      <c r="BA256" s="700">
        <v>-578.76747653178779</v>
      </c>
      <c r="BB256" s="700">
        <v>-465.61936536415664</v>
      </c>
      <c r="BC256" s="700">
        <v>-352.47125419652599</v>
      </c>
      <c r="BD256" s="700">
        <v>-239.32314302889537</v>
      </c>
      <c r="BE256" s="700">
        <v>-126.17503186126426</v>
      </c>
      <c r="BF256" s="700">
        <v>-13.026920693633611</v>
      </c>
      <c r="BG256" s="700">
        <v>0</v>
      </c>
      <c r="BH256" s="700">
        <v>0</v>
      </c>
      <c r="BI256" s="700">
        <v>0</v>
      </c>
      <c r="BJ256" s="700">
        <v>0</v>
      </c>
      <c r="BK256" s="700">
        <v>0</v>
      </c>
      <c r="BL256" s="700">
        <v>0</v>
      </c>
      <c r="BM256" s="700">
        <v>0</v>
      </c>
      <c r="BN256" s="700">
        <v>0</v>
      </c>
      <c r="BO256" s="700">
        <v>0</v>
      </c>
      <c r="BP256" s="700">
        <v>0</v>
      </c>
      <c r="BQ256" s="700">
        <v>0</v>
      </c>
      <c r="BR256" s="700">
        <v>0</v>
      </c>
      <c r="BS256" s="700">
        <v>0</v>
      </c>
      <c r="BT256" s="700">
        <v>0</v>
      </c>
      <c r="BU256" s="700">
        <v>0</v>
      </c>
      <c r="BV256" s="700">
        <v>0</v>
      </c>
      <c r="BW256" s="700">
        <v>0</v>
      </c>
      <c r="BX256" s="700">
        <v>0</v>
      </c>
      <c r="BY256" s="700">
        <v>0</v>
      </c>
      <c r="BZ256" s="700">
        <v>0</v>
      </c>
      <c r="CA256" s="700">
        <v>0</v>
      </c>
      <c r="CB256" s="700">
        <v>0</v>
      </c>
      <c r="CC256" s="700">
        <v>0</v>
      </c>
      <c r="CD256" s="700">
        <v>0</v>
      </c>
      <c r="CE256" s="700">
        <v>0</v>
      </c>
      <c r="CF256" s="700">
        <v>0</v>
      </c>
      <c r="CG256" s="700">
        <v>0</v>
      </c>
      <c r="CH256" s="700">
        <v>0</v>
      </c>
      <c r="CI256" s="700">
        <v>0</v>
      </c>
      <c r="CJ256" s="700">
        <v>0</v>
      </c>
      <c r="CK256" s="700">
        <v>0</v>
      </c>
      <c r="CL256" s="700">
        <v>0</v>
      </c>
      <c r="CM256" s="700">
        <v>0</v>
      </c>
      <c r="CN256" s="700">
        <v>0</v>
      </c>
      <c r="CO256" s="700">
        <v>0</v>
      </c>
      <c r="CP256" s="700">
        <v>0</v>
      </c>
      <c r="CQ256" s="700">
        <v>0</v>
      </c>
      <c r="CR256" s="700">
        <v>0</v>
      </c>
      <c r="CS256" s="700">
        <v>0</v>
      </c>
      <c r="CT256" s="700">
        <v>0</v>
      </c>
      <c r="CU256" s="700">
        <v>0</v>
      </c>
      <c r="CV256" s="700">
        <v>0</v>
      </c>
      <c r="CW256" s="700">
        <v>0</v>
      </c>
      <c r="CX256" s="700">
        <v>0</v>
      </c>
      <c r="CY256" s="700">
        <v>0</v>
      </c>
      <c r="CZ256" s="988"/>
      <c r="DA256" s="989"/>
      <c r="DB256" s="989"/>
      <c r="DC256" s="989"/>
      <c r="DD256" s="989"/>
      <c r="DE256" s="989"/>
      <c r="DF256" s="989"/>
      <c r="DG256" s="989"/>
      <c r="DH256" s="989"/>
      <c r="DI256" s="989"/>
      <c r="DJ256" s="989"/>
      <c r="DK256" s="989"/>
      <c r="DL256" s="989"/>
      <c r="DM256" s="989"/>
      <c r="DN256" s="989"/>
      <c r="DO256" s="989"/>
      <c r="DP256" s="989"/>
      <c r="DQ256" s="989"/>
      <c r="DR256" s="989"/>
      <c r="DS256" s="989"/>
      <c r="DT256" s="989"/>
      <c r="DU256" s="989"/>
      <c r="DV256" s="989"/>
      <c r="DW256" s="990"/>
      <c r="DX256" s="991"/>
    </row>
    <row r="257" spans="2:128" s="707" customFormat="1" ht="13.5" thickBot="1" x14ac:dyDescent="0.25">
      <c r="B257" s="992"/>
      <c r="C257" s="1003"/>
      <c r="D257" s="1004"/>
      <c r="E257" s="1005"/>
      <c r="F257" s="1004"/>
      <c r="G257" s="994"/>
      <c r="H257" s="994"/>
      <c r="I257" s="994"/>
      <c r="J257" s="994"/>
      <c r="K257" s="994"/>
      <c r="L257" s="994"/>
      <c r="M257" s="994"/>
      <c r="N257" s="994"/>
      <c r="O257" s="994"/>
      <c r="P257" s="994"/>
      <c r="Q257" s="994"/>
      <c r="R257" s="996"/>
      <c r="S257" s="994"/>
      <c r="T257" s="994"/>
      <c r="U257" s="779" t="s">
        <v>126</v>
      </c>
      <c r="V257" s="780" t="s">
        <v>503</v>
      </c>
      <c r="W257" s="969" t="s">
        <v>493</v>
      </c>
      <c r="X257" s="997">
        <f>SUM(X246:X256)</f>
        <v>-245.9849837807507</v>
      </c>
      <c r="Y257" s="997">
        <f t="shared" ref="Y257:CJ257" si="98">SUM(Y246:Y256)</f>
        <v>-491.96996756150139</v>
      </c>
      <c r="Z257" s="997">
        <f t="shared" si="98"/>
        <v>-737.95495134225212</v>
      </c>
      <c r="AA257" s="997">
        <f t="shared" si="98"/>
        <v>-983.93993512300278</v>
      </c>
      <c r="AB257" s="997">
        <f t="shared" si="98"/>
        <v>-1229.9249189037362</v>
      </c>
      <c r="AC257" s="997">
        <f t="shared" si="98"/>
        <v>-941.34121226876789</v>
      </c>
      <c r="AD257" s="997">
        <f t="shared" si="98"/>
        <v>-1007.1754759619756</v>
      </c>
      <c r="AE257" s="997">
        <f t="shared" si="98"/>
        <v>-1075.8324489250244</v>
      </c>
      <c r="AF257" s="997">
        <f t="shared" si="98"/>
        <v>-980.73539365138822</v>
      </c>
      <c r="AG257" s="997">
        <f t="shared" si="98"/>
        <v>-885.40676794293108</v>
      </c>
      <c r="AH257" s="997">
        <f t="shared" si="98"/>
        <v>-792.62741988288781</v>
      </c>
      <c r="AI257" s="997">
        <f t="shared" si="98"/>
        <v>-702.2948517769014</v>
      </c>
      <c r="AJ257" s="997">
        <f t="shared" si="98"/>
        <v>-614.32927357170774</v>
      </c>
      <c r="AK257" s="997">
        <f t="shared" si="98"/>
        <v>-528.63954139350108</v>
      </c>
      <c r="AL257" s="997">
        <f t="shared" si="98"/>
        <v>-445.13451136846697</v>
      </c>
      <c r="AM257" s="997">
        <f t="shared" si="98"/>
        <v>-263.60184914880028</v>
      </c>
      <c r="AN257" s="997">
        <f t="shared" si="98"/>
        <v>-71.044680641055947</v>
      </c>
      <c r="AO257" s="997">
        <f t="shared" si="98"/>
        <v>119.60121733494043</v>
      </c>
      <c r="AP257" s="997">
        <f t="shared" si="98"/>
        <v>308.42698865300281</v>
      </c>
      <c r="AQ257" s="997">
        <f t="shared" si="98"/>
        <v>495.52377718693742</v>
      </c>
      <c r="AR257" s="997">
        <f t="shared" si="98"/>
        <v>856.02851122622542</v>
      </c>
      <c r="AS257" s="997">
        <f t="shared" si="98"/>
        <v>1272.6506306258316</v>
      </c>
      <c r="AT257" s="997">
        <f t="shared" si="98"/>
        <v>1687.8058429500402</v>
      </c>
      <c r="AU257" s="997">
        <f t="shared" si="98"/>
        <v>2101.5852920726629</v>
      </c>
      <c r="AV257" s="997">
        <f t="shared" si="98"/>
        <v>2514.5855665801064</v>
      </c>
      <c r="AW257" s="997">
        <f t="shared" si="98"/>
        <v>152.86169447714565</v>
      </c>
      <c r="AX257" s="997">
        <f t="shared" si="98"/>
        <v>370.66714271942305</v>
      </c>
      <c r="AY257" s="997">
        <f t="shared" si="98"/>
        <v>653.79625762836724</v>
      </c>
      <c r="AZ257" s="997">
        <f t="shared" si="98"/>
        <v>770.43977890459382</v>
      </c>
      <c r="BA257" s="997">
        <f t="shared" si="98"/>
        <v>934.21130822377802</v>
      </c>
      <c r="BB257" s="997">
        <f t="shared" si="98"/>
        <v>1577.9828375429624</v>
      </c>
      <c r="BC257" s="997">
        <f t="shared" si="98"/>
        <v>1161.7555493011782</v>
      </c>
      <c r="BD257" s="997">
        <f t="shared" si="98"/>
        <v>1275.5278048019275</v>
      </c>
      <c r="BE257" s="997">
        <f t="shared" si="98"/>
        <v>1389.3001291056726</v>
      </c>
      <c r="BF257" s="997">
        <f t="shared" si="98"/>
        <v>1453.0724583733129</v>
      </c>
      <c r="BG257" s="997">
        <f t="shared" si="98"/>
        <v>1496.7231439632144</v>
      </c>
      <c r="BH257" s="997">
        <f t="shared" si="98"/>
        <v>1467.3469905448412</v>
      </c>
      <c r="BI257" s="997">
        <f t="shared" si="98"/>
        <v>1467.9703331113656</v>
      </c>
      <c r="BJ257" s="997">
        <f t="shared" si="98"/>
        <v>1468.5933583458198</v>
      </c>
      <c r="BK257" s="997">
        <f t="shared" si="98"/>
        <v>1569.216165020074</v>
      </c>
      <c r="BL257" s="997">
        <f t="shared" si="98"/>
        <v>2049.8386496720086</v>
      </c>
      <c r="BM257" s="997">
        <f t="shared" si="98"/>
        <v>1520.4585586151013</v>
      </c>
      <c r="BN257" s="997">
        <f t="shared" si="98"/>
        <v>1521.0784077191029</v>
      </c>
      <c r="BO257" s="997">
        <f t="shared" si="98"/>
        <v>1471.6972590897137</v>
      </c>
      <c r="BP257" s="997">
        <f t="shared" si="98"/>
        <v>1472.3156356974064</v>
      </c>
      <c r="BQ257" s="997">
        <f t="shared" si="98"/>
        <v>1502.9330029340335</v>
      </c>
      <c r="BR257" s="997">
        <f t="shared" si="98"/>
        <v>1473.5502687059634</v>
      </c>
      <c r="BS257" s="997">
        <f t="shared" si="98"/>
        <v>1474.166334950228</v>
      </c>
      <c r="BT257" s="997">
        <f t="shared" si="98"/>
        <v>1474.7818824344124</v>
      </c>
      <c r="BU257" s="997">
        <f t="shared" si="98"/>
        <v>1575.3965879803693</v>
      </c>
      <c r="BV257" s="997">
        <f t="shared" si="98"/>
        <v>2056.0106462800522</v>
      </c>
      <c r="BW257" s="997">
        <f t="shared" si="98"/>
        <v>1526.6246773151493</v>
      </c>
      <c r="BX257" s="997">
        <f t="shared" si="98"/>
        <v>1527.2380181752546</v>
      </c>
      <c r="BY257" s="997">
        <f t="shared" si="98"/>
        <v>1477.8508552386807</v>
      </c>
      <c r="BZ257" s="997">
        <f t="shared" si="98"/>
        <v>1478.4625562788574</v>
      </c>
      <c r="CA257" s="997">
        <f t="shared" si="98"/>
        <v>1509.0743426041606</v>
      </c>
      <c r="CB257" s="997">
        <f t="shared" si="98"/>
        <v>1479.684495376539</v>
      </c>
      <c r="CC257" s="997">
        <f t="shared" si="98"/>
        <v>1480.2947238541096</v>
      </c>
      <c r="CD257" s="997">
        <f t="shared" si="98"/>
        <v>1480.9039325126723</v>
      </c>
      <c r="CE257" s="997">
        <f t="shared" si="98"/>
        <v>1581.5127609747112</v>
      </c>
      <c r="CF257" s="997">
        <f t="shared" si="98"/>
        <v>2062.1204459177557</v>
      </c>
      <c r="CG257" s="997">
        <f t="shared" si="98"/>
        <v>1532.7301266105269</v>
      </c>
      <c r="CH257" s="997">
        <f t="shared" si="98"/>
        <v>1533.338699276942</v>
      </c>
      <c r="CI257" s="997">
        <f t="shared" si="98"/>
        <v>1483.9467938014627</v>
      </c>
      <c r="CJ257" s="997">
        <f t="shared" si="98"/>
        <v>1484.5544910544475</v>
      </c>
      <c r="CK257" s="997">
        <f t="shared" ref="CK257:CY257" si="99">SUM(CK246:CK256)</f>
        <v>1515.1624653935448</v>
      </c>
      <c r="CL257" s="997">
        <f t="shared" si="99"/>
        <v>1485.7692291229077</v>
      </c>
      <c r="CM257" s="997">
        <f t="shared" si="99"/>
        <v>1486.3755016709124</v>
      </c>
      <c r="CN257" s="997">
        <f t="shared" si="99"/>
        <v>1486.9816771121607</v>
      </c>
      <c r="CO257" s="997">
        <f t="shared" si="99"/>
        <v>1537.5872694678335</v>
      </c>
      <c r="CP257" s="997">
        <f t="shared" si="99"/>
        <v>2068.1928197033549</v>
      </c>
      <c r="CQ257" s="997">
        <f t="shared" si="99"/>
        <v>1588.7990592754695</v>
      </c>
      <c r="CR257" s="997">
        <f t="shared" si="99"/>
        <v>1539.4051958820467</v>
      </c>
      <c r="CS257" s="997">
        <f t="shared" si="99"/>
        <v>1490.0103671042068</v>
      </c>
      <c r="CT257" s="997">
        <f t="shared" si="99"/>
        <v>1490.6154200585186</v>
      </c>
      <c r="CU257" s="997">
        <f t="shared" si="99"/>
        <v>1521.220267096287</v>
      </c>
      <c r="CV257" s="997">
        <f t="shared" si="99"/>
        <v>1491.8249787034069</v>
      </c>
      <c r="CW257" s="997">
        <f t="shared" si="99"/>
        <v>1492.4299136228929</v>
      </c>
      <c r="CX257" s="997">
        <f t="shared" si="99"/>
        <v>1493.0339313234238</v>
      </c>
      <c r="CY257" s="997">
        <f t="shared" si="99"/>
        <v>1543.6385098096921</v>
      </c>
      <c r="CZ257" s="988"/>
      <c r="DA257" s="989"/>
      <c r="DB257" s="989"/>
      <c r="DC257" s="989"/>
      <c r="DD257" s="989"/>
      <c r="DE257" s="989"/>
      <c r="DF257" s="989"/>
      <c r="DG257" s="989"/>
      <c r="DH257" s="989"/>
      <c r="DI257" s="989"/>
      <c r="DJ257" s="989"/>
      <c r="DK257" s="989"/>
      <c r="DL257" s="989"/>
      <c r="DM257" s="989"/>
      <c r="DN257" s="989"/>
      <c r="DO257" s="989"/>
      <c r="DP257" s="989"/>
      <c r="DQ257" s="989"/>
      <c r="DR257" s="989"/>
      <c r="DS257" s="989"/>
      <c r="DT257" s="989"/>
      <c r="DU257" s="989"/>
      <c r="DV257" s="989"/>
      <c r="DW257" s="990"/>
      <c r="DX257" s="991"/>
    </row>
    <row r="258" spans="2:128" x14ac:dyDescent="0.2">
      <c r="B258" s="979" t="s">
        <v>510</v>
      </c>
      <c r="C258" s="980" t="s">
        <v>511</v>
      </c>
      <c r="D258" s="921"/>
      <c r="E258" s="922"/>
      <c r="F258" s="921"/>
      <c r="G258" s="923"/>
      <c r="H258" s="923"/>
      <c r="I258" s="923"/>
      <c r="J258" s="923"/>
      <c r="K258" s="923"/>
      <c r="L258" s="923"/>
      <c r="M258" s="923"/>
      <c r="N258" s="923"/>
      <c r="O258" s="923"/>
      <c r="P258" s="923"/>
      <c r="Q258" s="923"/>
      <c r="R258" s="924"/>
      <c r="S258" s="925"/>
      <c r="T258" s="926"/>
      <c r="U258" s="927"/>
      <c r="V258" s="928"/>
      <c r="W258" s="928"/>
      <c r="X258" s="929"/>
      <c r="Y258" s="929"/>
      <c r="Z258" s="929"/>
      <c r="AA258" s="929"/>
      <c r="AB258" s="929"/>
      <c r="AC258" s="930"/>
      <c r="AD258" s="930"/>
      <c r="AE258" s="930"/>
      <c r="AF258" s="930"/>
      <c r="AG258" s="930"/>
      <c r="AH258" s="930"/>
      <c r="AI258" s="930"/>
      <c r="AJ258" s="930"/>
      <c r="AK258" s="930"/>
      <c r="AL258" s="930"/>
      <c r="AM258" s="930"/>
      <c r="AN258" s="930"/>
      <c r="AO258" s="930"/>
      <c r="AP258" s="930"/>
      <c r="AQ258" s="930"/>
      <c r="AR258" s="930"/>
      <c r="AS258" s="930"/>
      <c r="AT258" s="930"/>
      <c r="AU258" s="930"/>
      <c r="AV258" s="930"/>
      <c r="AW258" s="930"/>
      <c r="AX258" s="930"/>
      <c r="AY258" s="930"/>
      <c r="AZ258" s="930"/>
      <c r="BA258" s="930"/>
      <c r="BB258" s="930"/>
      <c r="BC258" s="930"/>
      <c r="BD258" s="930"/>
      <c r="BE258" s="930"/>
      <c r="BF258" s="930"/>
      <c r="BG258" s="930"/>
      <c r="BH258" s="930"/>
      <c r="BI258" s="930"/>
      <c r="BJ258" s="930"/>
      <c r="BK258" s="930"/>
      <c r="BL258" s="930"/>
      <c r="BM258" s="930"/>
      <c r="BN258" s="930"/>
      <c r="BO258" s="930"/>
      <c r="BP258" s="930"/>
      <c r="BQ258" s="930"/>
      <c r="BR258" s="930"/>
      <c r="BS258" s="930"/>
      <c r="BT258" s="930"/>
      <c r="BU258" s="930"/>
      <c r="BV258" s="930"/>
      <c r="BW258" s="930"/>
      <c r="BX258" s="930"/>
      <c r="BY258" s="930"/>
      <c r="BZ258" s="930"/>
      <c r="CA258" s="930"/>
      <c r="CB258" s="930"/>
      <c r="CC258" s="930"/>
      <c r="CD258" s="930"/>
      <c r="CE258" s="930"/>
      <c r="CF258" s="930"/>
      <c r="CG258" s="930"/>
      <c r="CH258" s="931"/>
      <c r="CI258" s="930"/>
      <c r="CJ258" s="930"/>
      <c r="CK258" s="930"/>
      <c r="CL258" s="930"/>
      <c r="CM258" s="930"/>
      <c r="CN258" s="930"/>
      <c r="CO258" s="930"/>
      <c r="CP258" s="930"/>
      <c r="CQ258" s="930"/>
      <c r="CR258" s="930"/>
      <c r="CS258" s="930"/>
      <c r="CT258" s="930"/>
      <c r="CU258" s="930"/>
      <c r="CV258" s="930"/>
      <c r="CW258" s="930"/>
      <c r="CX258" s="930"/>
      <c r="CY258" s="932"/>
      <c r="CZ258" s="933"/>
      <c r="DA258" s="934"/>
      <c r="DB258" s="934"/>
      <c r="DC258" s="934"/>
      <c r="DD258" s="934"/>
      <c r="DE258" s="934"/>
      <c r="DF258" s="934"/>
      <c r="DG258" s="934"/>
      <c r="DH258" s="934"/>
      <c r="DI258" s="934"/>
      <c r="DJ258" s="934"/>
      <c r="DK258" s="934"/>
      <c r="DL258" s="934"/>
      <c r="DM258" s="934"/>
      <c r="DN258" s="934"/>
      <c r="DO258" s="934"/>
      <c r="DP258" s="934"/>
      <c r="DQ258" s="934"/>
      <c r="DR258" s="934"/>
      <c r="DS258" s="934"/>
      <c r="DT258" s="934"/>
      <c r="DU258" s="934"/>
      <c r="DV258" s="934"/>
      <c r="DW258" s="935"/>
      <c r="DX258" s="934"/>
    </row>
    <row r="259" spans="2:128" x14ac:dyDescent="0.2">
      <c r="B259" s="976" t="s">
        <v>512</v>
      </c>
      <c r="C259" s="998" t="s">
        <v>513</v>
      </c>
      <c r="D259" s="921"/>
      <c r="E259" s="1012"/>
      <c r="F259" s="921"/>
      <c r="G259" s="921"/>
      <c r="H259" s="938"/>
      <c r="I259" s="938"/>
      <c r="J259" s="938"/>
      <c r="K259" s="938"/>
      <c r="L259" s="938"/>
      <c r="M259" s="938"/>
      <c r="N259" s="938"/>
      <c r="O259" s="938"/>
      <c r="P259" s="938"/>
      <c r="Q259" s="938"/>
      <c r="R259" s="939"/>
      <c r="S259" s="925"/>
      <c r="T259" s="926"/>
      <c r="U259" s="940"/>
      <c r="V259" s="941"/>
      <c r="W259" s="941"/>
      <c r="X259" s="929"/>
      <c r="Y259" s="929"/>
      <c r="Z259" s="929"/>
      <c r="AA259" s="929"/>
      <c r="AB259" s="929"/>
      <c r="AC259" s="930"/>
      <c r="AD259" s="930"/>
      <c r="AE259" s="930"/>
      <c r="AF259" s="930"/>
      <c r="AG259" s="930"/>
      <c r="AH259" s="930"/>
      <c r="AI259" s="930"/>
      <c r="AJ259" s="930"/>
      <c r="AK259" s="930"/>
      <c r="AL259" s="930"/>
      <c r="AM259" s="930"/>
      <c r="AN259" s="930"/>
      <c r="AO259" s="930"/>
      <c r="AP259" s="930"/>
      <c r="AQ259" s="930"/>
      <c r="AR259" s="930"/>
      <c r="AS259" s="930"/>
      <c r="AT259" s="930"/>
      <c r="AU259" s="930"/>
      <c r="AV259" s="930"/>
      <c r="AW259" s="930"/>
      <c r="AX259" s="930"/>
      <c r="AY259" s="930"/>
      <c r="AZ259" s="930"/>
      <c r="BA259" s="930"/>
      <c r="BB259" s="930"/>
      <c r="BC259" s="930"/>
      <c r="BD259" s="930"/>
      <c r="BE259" s="930"/>
      <c r="BF259" s="930"/>
      <c r="BG259" s="930"/>
      <c r="BH259" s="930"/>
      <c r="BI259" s="930"/>
      <c r="BJ259" s="930"/>
      <c r="BK259" s="930"/>
      <c r="BL259" s="930"/>
      <c r="BM259" s="930"/>
      <c r="BN259" s="930"/>
      <c r="BO259" s="930"/>
      <c r="BP259" s="930"/>
      <c r="BQ259" s="930"/>
      <c r="BR259" s="930"/>
      <c r="BS259" s="930"/>
      <c r="BT259" s="930"/>
      <c r="BU259" s="930"/>
      <c r="BV259" s="930"/>
      <c r="BW259" s="930"/>
      <c r="BX259" s="930"/>
      <c r="BY259" s="930"/>
      <c r="BZ259" s="930"/>
      <c r="CA259" s="930"/>
      <c r="CB259" s="930"/>
      <c r="CC259" s="930"/>
      <c r="CD259" s="930"/>
      <c r="CE259" s="930"/>
      <c r="CF259" s="930"/>
      <c r="CG259" s="930"/>
      <c r="CH259" s="931"/>
      <c r="CI259" s="930"/>
      <c r="CJ259" s="930"/>
      <c r="CK259" s="930"/>
      <c r="CL259" s="930"/>
      <c r="CM259" s="930"/>
      <c r="CN259" s="930"/>
      <c r="CO259" s="930"/>
      <c r="CP259" s="930"/>
      <c r="CQ259" s="930"/>
      <c r="CR259" s="930"/>
      <c r="CS259" s="930"/>
      <c r="CT259" s="930"/>
      <c r="CU259" s="930"/>
      <c r="CV259" s="930"/>
      <c r="CW259" s="930"/>
      <c r="CX259" s="930"/>
      <c r="CY259" s="932"/>
      <c r="CZ259" s="934"/>
      <c r="DA259" s="934"/>
      <c r="DB259" s="934"/>
      <c r="DC259" s="934"/>
      <c r="DD259" s="934"/>
      <c r="DE259" s="934"/>
      <c r="DF259" s="934"/>
      <c r="DG259" s="934"/>
      <c r="DH259" s="934"/>
      <c r="DI259" s="934"/>
      <c r="DJ259" s="934"/>
      <c r="DK259" s="934"/>
      <c r="DL259" s="934"/>
      <c r="DM259" s="934"/>
      <c r="DN259" s="934"/>
      <c r="DO259" s="934"/>
      <c r="DP259" s="934"/>
      <c r="DQ259" s="934"/>
      <c r="DR259" s="934"/>
      <c r="DS259" s="934"/>
      <c r="DT259" s="934"/>
      <c r="DU259" s="934"/>
      <c r="DV259" s="934"/>
      <c r="DW259" s="934"/>
      <c r="DX259" s="934"/>
    </row>
    <row r="260" spans="2:128" ht="38.25" x14ac:dyDescent="0.2">
      <c r="B260" s="942" t="s">
        <v>795</v>
      </c>
      <c r="C260" s="999" t="s">
        <v>796</v>
      </c>
      <c r="D260" s="944" t="s">
        <v>832</v>
      </c>
      <c r="E260" s="978" t="s">
        <v>798</v>
      </c>
      <c r="F260" s="945" t="s">
        <v>696</v>
      </c>
      <c r="G260" s="946" t="s">
        <v>51</v>
      </c>
      <c r="H260" s="947" t="s">
        <v>490</v>
      </c>
      <c r="I260" s="948">
        <f>MAX(X260:AV260)</f>
        <v>0.33341139762393368</v>
      </c>
      <c r="J260" s="949">
        <f>SUMPRODUCT($X$2:$CY$2,$X260:$CY260)*365</f>
        <v>2851.2964540160456</v>
      </c>
      <c r="K260" s="949">
        <f>SUMPRODUCT($X$2:$CY$2,$X261:$CY261)+SUMPRODUCT($X$2:$CY$2,$X262:$CY262)+SUMPRODUCT($X$2:$CY$2,$X263:$CY263)</f>
        <v>69255.946416878214</v>
      </c>
      <c r="L260" s="949">
        <f>SUMPRODUCT($X$2:$CY$2,$X264:$CY264) +SUMPRODUCT($X$2:$CY$2,$X265:$CY265)</f>
        <v>-28555.534980463362</v>
      </c>
      <c r="M260" s="949">
        <f>SUMPRODUCT($X$2:$CY$2,$X266:$CY266)</f>
        <v>0</v>
      </c>
      <c r="N260" s="949">
        <f>SUMPRODUCT($X$2:$CY$2,$X269:$CY269) +SUMPRODUCT($X$2:$CY$2,$X270:$CY270)</f>
        <v>332.56362110140327</v>
      </c>
      <c r="O260" s="949">
        <f>SUMPRODUCT($X$2:$CY$2,$X267:$CY267) +SUMPRODUCT($X$2:$CY$2,$X268:$CY268) +SUMPRODUCT($X$2:$CY$2,$X271:$CY271)</f>
        <v>-10414.80659001397</v>
      </c>
      <c r="P260" s="949">
        <f>SUM(K260:O260)</f>
        <v>30618.168467502292</v>
      </c>
      <c r="Q260" s="949">
        <f>(SUM(K260:M260)*100000)/(J260*1000)</f>
        <v>1427.4352769978866</v>
      </c>
      <c r="R260" s="950">
        <f>(P260*100000)/(J260*1000)</f>
        <v>1073.833218021811</v>
      </c>
      <c r="S260" s="951">
        <v>2</v>
      </c>
      <c r="T260" s="952">
        <v>4</v>
      </c>
      <c r="U260" s="696" t="s">
        <v>491</v>
      </c>
      <c r="V260" s="697" t="s">
        <v>123</v>
      </c>
      <c r="W260" s="698" t="s">
        <v>75</v>
      </c>
      <c r="X260" s="688">
        <v>2.0298844488877421E-2</v>
      </c>
      <c r="Y260" s="688">
        <v>3.9877616785958026E-2</v>
      </c>
      <c r="Z260" s="688">
        <v>5.8893455658420635E-2</v>
      </c>
      <c r="AA260" s="688">
        <v>7.7440183845965294E-2</v>
      </c>
      <c r="AB260" s="688">
        <v>9.5501458197873035E-2</v>
      </c>
      <c r="AC260" s="688">
        <v>0.11701738624842051</v>
      </c>
      <c r="AD260" s="688">
        <v>0.13798792781483371</v>
      </c>
      <c r="AE260" s="688">
        <v>0.15886171335395716</v>
      </c>
      <c r="AF260" s="688">
        <v>0.17910485802241283</v>
      </c>
      <c r="AG260" s="688">
        <v>0.19911384269073551</v>
      </c>
      <c r="AH260" s="688">
        <v>0.21510512174279484</v>
      </c>
      <c r="AI260" s="688">
        <v>0.2308754524581218</v>
      </c>
      <c r="AJ260" s="688">
        <v>0.24639198026636677</v>
      </c>
      <c r="AK260" s="688">
        <v>0.26172225177319319</v>
      </c>
      <c r="AL260" s="688">
        <v>0.27686351286908462</v>
      </c>
      <c r="AM260" s="688">
        <v>0.29274566122523993</v>
      </c>
      <c r="AN260" s="688">
        <v>0.30851324273209002</v>
      </c>
      <c r="AO260" s="688">
        <v>0.3119851645129188</v>
      </c>
      <c r="AP260" s="688">
        <v>0.31525107889652304</v>
      </c>
      <c r="AQ260" s="688">
        <v>0.31843471188275885</v>
      </c>
      <c r="AR260" s="688">
        <v>0.3215498005787083</v>
      </c>
      <c r="AS260" s="688">
        <v>0.32460072902085813</v>
      </c>
      <c r="AT260" s="688">
        <v>0.32759188851275667</v>
      </c>
      <c r="AU260" s="688">
        <v>0.33052767998123045</v>
      </c>
      <c r="AV260" s="688">
        <v>0.33341139762393368</v>
      </c>
      <c r="AW260" s="688">
        <v>0.33657042657191028</v>
      </c>
      <c r="AX260" s="688">
        <v>0.3396839570364989</v>
      </c>
      <c r="AY260" s="688">
        <v>0.34275476680630845</v>
      </c>
      <c r="AZ260" s="688">
        <v>0.34578555754501394</v>
      </c>
      <c r="BA260" s="688">
        <v>0.3487785590955923</v>
      </c>
      <c r="BB260" s="688">
        <v>0.35173647312194589</v>
      </c>
      <c r="BC260" s="688">
        <v>0.35466098152193126</v>
      </c>
      <c r="BD260" s="688">
        <v>0.35755423801396091</v>
      </c>
      <c r="BE260" s="688">
        <v>0.36041737655085626</v>
      </c>
      <c r="BF260" s="688">
        <v>0.36325255085108665</v>
      </c>
      <c r="BG260" s="688">
        <v>0.36606144281279285</v>
      </c>
      <c r="BH260" s="688">
        <v>0.36884511026374867</v>
      </c>
      <c r="BI260" s="688">
        <v>0.37160468715694606</v>
      </c>
      <c r="BJ260" s="688">
        <v>0.37434177926536449</v>
      </c>
      <c r="BK260" s="688">
        <v>0.37705752054205277</v>
      </c>
      <c r="BL260" s="688">
        <v>0.37975298784613187</v>
      </c>
      <c r="BM260" s="688">
        <v>0.38242927706806995</v>
      </c>
      <c r="BN260" s="688">
        <v>0.38508693615295897</v>
      </c>
      <c r="BO260" s="688">
        <v>0.38772706099132392</v>
      </c>
      <c r="BP260" s="688">
        <v>0.39035074747346243</v>
      </c>
      <c r="BQ260" s="688">
        <v>0.39295854354475068</v>
      </c>
      <c r="BR260" s="688">
        <v>0.39555099715016695</v>
      </c>
      <c r="BS260" s="688">
        <v>0.39812920418029307</v>
      </c>
      <c r="BT260" s="688">
        <v>0.4006937125803347</v>
      </c>
      <c r="BU260" s="688">
        <v>0.40324507029532697</v>
      </c>
      <c r="BV260" s="688">
        <v>0.40578382527064605</v>
      </c>
      <c r="BW260" s="688">
        <v>0.40831052545144075</v>
      </c>
      <c r="BX260" s="688">
        <v>0.41082571878291674</v>
      </c>
      <c r="BY260" s="688">
        <v>0.4133299532103365</v>
      </c>
      <c r="BZ260" s="688">
        <v>0.41582322873358635</v>
      </c>
      <c r="CA260" s="688">
        <v>0.41830664124313444</v>
      </c>
      <c r="CB260" s="688">
        <v>0.42078019073903761</v>
      </c>
      <c r="CC260" s="688">
        <v>0.42324442516644467</v>
      </c>
      <c r="CD260" s="688">
        <v>0.42569989247050444</v>
      </c>
      <c r="CE260" s="688">
        <v>0.42814714059653625</v>
      </c>
      <c r="CF260" s="688">
        <v>0.43058616954442641</v>
      </c>
      <c r="CG260" s="688">
        <v>0.43301697931434546</v>
      </c>
      <c r="CH260" s="688">
        <v>0.43544066579647733</v>
      </c>
      <c r="CI260" s="688">
        <v>0.4378566810457869</v>
      </c>
      <c r="CJ260" s="688">
        <v>0.44026612095262863</v>
      </c>
      <c r="CK260" s="688">
        <v>0.44266843757174001</v>
      </c>
      <c r="CL260" s="688">
        <v>0.44506472679364606</v>
      </c>
      <c r="CM260" s="688">
        <v>0.44745444067314111</v>
      </c>
      <c r="CN260" s="688">
        <v>0.44983867510046593</v>
      </c>
      <c r="CO260" s="688">
        <v>0.45221688213064226</v>
      </c>
      <c r="CP260" s="688">
        <v>0.45458960970864837</v>
      </c>
      <c r="CQ260" s="688">
        <v>0.45695685783471163</v>
      </c>
      <c r="CR260" s="688">
        <v>0.45931917445392401</v>
      </c>
      <c r="CS260" s="688">
        <v>0.46167655956617182</v>
      </c>
      <c r="CT260" s="688">
        <v>0.46402901317162559</v>
      </c>
      <c r="CU260" s="688">
        <v>0.46637708321549098</v>
      </c>
      <c r="CV260" s="688">
        <v>0.46872076969759746</v>
      </c>
      <c r="CW260" s="688">
        <v>0.47106007261811556</v>
      </c>
      <c r="CX260" s="688">
        <v>0.47339499197704527</v>
      </c>
      <c r="CY260" s="688">
        <v>0.4757260757195354</v>
      </c>
      <c r="CZ260" s="953">
        <v>0</v>
      </c>
      <c r="DA260" s="954">
        <v>0</v>
      </c>
      <c r="DB260" s="954">
        <v>0</v>
      </c>
      <c r="DC260" s="954">
        <v>0</v>
      </c>
      <c r="DD260" s="954">
        <v>0</v>
      </c>
      <c r="DE260" s="954">
        <v>0</v>
      </c>
      <c r="DF260" s="954">
        <v>0</v>
      </c>
      <c r="DG260" s="954">
        <v>0</v>
      </c>
      <c r="DH260" s="954">
        <v>0</v>
      </c>
      <c r="DI260" s="954">
        <v>0</v>
      </c>
      <c r="DJ260" s="954">
        <v>0</v>
      </c>
      <c r="DK260" s="954">
        <v>0</v>
      </c>
      <c r="DL260" s="954">
        <v>0</v>
      </c>
      <c r="DM260" s="954">
        <v>0</v>
      </c>
      <c r="DN260" s="954">
        <v>0</v>
      </c>
      <c r="DO260" s="954">
        <v>0</v>
      </c>
      <c r="DP260" s="954">
        <v>0</v>
      </c>
      <c r="DQ260" s="954">
        <v>0</v>
      </c>
      <c r="DR260" s="954">
        <v>0</v>
      </c>
      <c r="DS260" s="954">
        <v>0</v>
      </c>
      <c r="DT260" s="954">
        <v>0</v>
      </c>
      <c r="DU260" s="954">
        <v>0</v>
      </c>
      <c r="DV260" s="954">
        <v>0</v>
      </c>
      <c r="DW260" s="955">
        <v>0</v>
      </c>
      <c r="DX260" s="934"/>
    </row>
    <row r="261" spans="2:128" x14ac:dyDescent="0.2">
      <c r="B261" s="956"/>
      <c r="C261" s="735"/>
      <c r="D261" s="957"/>
      <c r="E261" s="958"/>
      <c r="F261" s="959"/>
      <c r="G261" s="957"/>
      <c r="H261" s="959"/>
      <c r="I261" s="959"/>
      <c r="J261" s="959"/>
      <c r="K261" s="959"/>
      <c r="L261" s="959"/>
      <c r="M261" s="959"/>
      <c r="N261" s="959"/>
      <c r="O261" s="959"/>
      <c r="P261" s="959"/>
      <c r="Q261" s="959"/>
      <c r="R261" s="738"/>
      <c r="S261" s="959"/>
      <c r="T261" s="959"/>
      <c r="U261" s="699" t="s">
        <v>492</v>
      </c>
      <c r="V261" s="697" t="s">
        <v>123</v>
      </c>
      <c r="W261" s="698" t="s">
        <v>493</v>
      </c>
      <c r="X261" s="689">
        <v>1309.3090375573656</v>
      </c>
      <c r="Y261" s="689">
        <v>1230.6595065004412</v>
      </c>
      <c r="Z261" s="689">
        <v>1204.4970492275916</v>
      </c>
      <c r="AA261" s="689">
        <v>1180.8638950398913</v>
      </c>
      <c r="AB261" s="689">
        <v>1159.7147869633159</v>
      </c>
      <c r="AC261" s="689">
        <v>1449.220504612616</v>
      </c>
      <c r="AD261" s="689">
        <v>1434.2566157545825</v>
      </c>
      <c r="AE261" s="689">
        <v>1420.9441876528583</v>
      </c>
      <c r="AF261" s="689">
        <v>1408.6748756533666</v>
      </c>
      <c r="AG261" s="689">
        <v>1397.6944009691661</v>
      </c>
      <c r="AH261" s="689">
        <v>1121.0090973691415</v>
      </c>
      <c r="AI261" s="689">
        <v>1061.876530135356</v>
      </c>
      <c r="AJ261" s="689">
        <v>1053.5493459975753</v>
      </c>
      <c r="AK261" s="689">
        <v>1045.9323105120498</v>
      </c>
      <c r="AL261" s="689">
        <v>1038.9624236176496</v>
      </c>
      <c r="AM261" s="689">
        <v>2622.1545735505078</v>
      </c>
      <c r="AN261" s="689">
        <v>2616.2729886295569</v>
      </c>
      <c r="AO261" s="689">
        <v>1607.1972393966564</v>
      </c>
      <c r="AP261" s="689">
        <v>1602.1310900128062</v>
      </c>
      <c r="AQ261" s="689">
        <v>1597.4569681977016</v>
      </c>
      <c r="AR261" s="689">
        <v>1819.7906169297003</v>
      </c>
      <c r="AS261" s="689">
        <v>1765.7722194162782</v>
      </c>
      <c r="AT261" s="689">
        <v>1762.0285858832278</v>
      </c>
      <c r="AU261" s="689">
        <v>1758.5597202839494</v>
      </c>
      <c r="AV261" s="689">
        <v>1755.2969279657759</v>
      </c>
      <c r="AW261" s="689">
        <v>1372.4567895524303</v>
      </c>
      <c r="AX261" s="689">
        <v>1358.1505370111879</v>
      </c>
      <c r="AY261" s="689">
        <v>1355.4716270293618</v>
      </c>
      <c r="AZ261" s="689">
        <v>1352.964426911188</v>
      </c>
      <c r="BA261" s="689">
        <v>1350.5946228293617</v>
      </c>
      <c r="BB261" s="689">
        <v>2299.7085207663531</v>
      </c>
      <c r="BC261" s="689">
        <v>2247.6134774845264</v>
      </c>
      <c r="BD261" s="689">
        <v>2245.6557989663524</v>
      </c>
      <c r="BE261" s="689">
        <v>2243.7668262845264</v>
      </c>
      <c r="BF261" s="689">
        <v>2242.0152183663527</v>
      </c>
      <c r="BG261" s="689">
        <v>2050.0476984434217</v>
      </c>
      <c r="BH261" s="689">
        <v>2048.4678160252479</v>
      </c>
      <c r="BI261" s="689">
        <v>2046.9566394434216</v>
      </c>
      <c r="BJ261" s="689">
        <v>2045.5484825252479</v>
      </c>
      <c r="BK261" s="689">
        <v>2044.2090314434213</v>
      </c>
      <c r="BL261" s="689">
        <v>1689.2821268796679</v>
      </c>
      <c r="BM261" s="689">
        <v>1638.0800483796677</v>
      </c>
      <c r="BN261" s="689">
        <v>1636.9123149796676</v>
      </c>
      <c r="BO261" s="689">
        <v>1635.8132717796675</v>
      </c>
      <c r="BP261" s="689">
        <v>1634.7829187796676</v>
      </c>
      <c r="BQ261" s="689">
        <v>2631.9744426290199</v>
      </c>
      <c r="BR261" s="689">
        <v>2631.0127798290205</v>
      </c>
      <c r="BS261" s="689">
        <v>2630.1198072290199</v>
      </c>
      <c r="BT261" s="689">
        <v>2629.2611797290201</v>
      </c>
      <c r="BU261" s="689">
        <v>2628.4368973290193</v>
      </c>
      <c r="BV261" s="689">
        <v>2354.2710815027222</v>
      </c>
      <c r="BW261" s="689">
        <v>2303.5154893027225</v>
      </c>
      <c r="BX261" s="689">
        <v>2302.7942422027222</v>
      </c>
      <c r="BY261" s="689">
        <v>2302.1073402027223</v>
      </c>
      <c r="BZ261" s="689">
        <v>2301.4204382027224</v>
      </c>
      <c r="CA261" s="689">
        <v>1888.8822142223448</v>
      </c>
      <c r="CB261" s="689">
        <v>1888.2640024223444</v>
      </c>
      <c r="CC261" s="689">
        <v>1887.6801357223446</v>
      </c>
      <c r="CD261" s="689">
        <v>1887.1306141223447</v>
      </c>
      <c r="CE261" s="689">
        <v>1886.6154376223446</v>
      </c>
      <c r="CF261" s="689">
        <v>2927.7607928568973</v>
      </c>
      <c r="CG261" s="689">
        <v>2877.2456163568963</v>
      </c>
      <c r="CH261" s="689">
        <v>2876.7991300568979</v>
      </c>
      <c r="CI261" s="689">
        <v>2876.3182986568968</v>
      </c>
      <c r="CJ261" s="689">
        <v>2875.9061574568968</v>
      </c>
      <c r="CK261" s="689">
        <v>2546.846616933748</v>
      </c>
      <c r="CL261" s="689">
        <v>2546.4688208337479</v>
      </c>
      <c r="CM261" s="689">
        <v>2546.056679633748</v>
      </c>
      <c r="CN261" s="689">
        <v>2545.7132286337478</v>
      </c>
      <c r="CO261" s="689">
        <v>2545.3354325337473</v>
      </c>
      <c r="CP261" s="689">
        <v>2178.8121335418919</v>
      </c>
      <c r="CQ261" s="689">
        <v>2127.7130793189008</v>
      </c>
      <c r="CR261" s="689">
        <v>2126.6768458574757</v>
      </c>
      <c r="CS261" s="689">
        <v>2125.6677099775661</v>
      </c>
      <c r="CT261" s="689">
        <v>2124.6843741370963</v>
      </c>
      <c r="CU261" s="689">
        <v>3115.4204925904182</v>
      </c>
      <c r="CV261" s="689">
        <v>3114.5195040267859</v>
      </c>
      <c r="CW261" s="689">
        <v>3113.6408525647771</v>
      </c>
      <c r="CX261" s="689">
        <v>3112.7835113736542</v>
      </c>
      <c r="CY261" s="689">
        <v>3111.9808555060422</v>
      </c>
      <c r="CZ261" s="953">
        <v>0</v>
      </c>
      <c r="DA261" s="954">
        <v>0</v>
      </c>
      <c r="DB261" s="954">
        <v>0</v>
      </c>
      <c r="DC261" s="954">
        <v>0</v>
      </c>
      <c r="DD261" s="954">
        <v>0</v>
      </c>
      <c r="DE261" s="954">
        <v>0</v>
      </c>
      <c r="DF261" s="954">
        <v>0</v>
      </c>
      <c r="DG261" s="954">
        <v>0</v>
      </c>
      <c r="DH261" s="954">
        <v>0</v>
      </c>
      <c r="DI261" s="954">
        <v>0</v>
      </c>
      <c r="DJ261" s="954">
        <v>0</v>
      </c>
      <c r="DK261" s="954">
        <v>0</v>
      </c>
      <c r="DL261" s="954">
        <v>0</v>
      </c>
      <c r="DM261" s="954">
        <v>0</v>
      </c>
      <c r="DN261" s="954">
        <v>0</v>
      </c>
      <c r="DO261" s="954">
        <v>0</v>
      </c>
      <c r="DP261" s="954">
        <v>0</v>
      </c>
      <c r="DQ261" s="954">
        <v>0</v>
      </c>
      <c r="DR261" s="954">
        <v>0</v>
      </c>
      <c r="DS261" s="954">
        <v>0</v>
      </c>
      <c r="DT261" s="954">
        <v>0</v>
      </c>
      <c r="DU261" s="954">
        <v>0</v>
      </c>
      <c r="DV261" s="954">
        <v>0</v>
      </c>
      <c r="DW261" s="955">
        <v>0</v>
      </c>
      <c r="DX261" s="934"/>
    </row>
    <row r="262" spans="2:128" x14ac:dyDescent="0.2">
      <c r="B262" s="960"/>
      <c r="C262" s="743"/>
      <c r="D262" s="961"/>
      <c r="E262" s="962"/>
      <c r="F262" s="961"/>
      <c r="G262" s="961"/>
      <c r="H262" s="961"/>
      <c r="I262" s="961"/>
      <c r="J262" s="961"/>
      <c r="K262" s="961"/>
      <c r="L262" s="961"/>
      <c r="M262" s="961"/>
      <c r="N262" s="961"/>
      <c r="O262" s="961"/>
      <c r="P262" s="961"/>
      <c r="Q262" s="961"/>
      <c r="R262" s="745"/>
      <c r="S262" s="961"/>
      <c r="T262" s="961"/>
      <c r="U262" s="699" t="s">
        <v>494</v>
      </c>
      <c r="V262" s="697" t="s">
        <v>123</v>
      </c>
      <c r="W262" s="698" t="s">
        <v>493</v>
      </c>
      <c r="X262" s="700">
        <v>0</v>
      </c>
      <c r="Y262" s="700">
        <v>0</v>
      </c>
      <c r="Z262" s="700">
        <v>0</v>
      </c>
      <c r="AA262" s="700">
        <v>0</v>
      </c>
      <c r="AB262" s="700">
        <v>0</v>
      </c>
      <c r="AC262" s="700">
        <v>0</v>
      </c>
      <c r="AD262" s="700">
        <v>0</v>
      </c>
      <c r="AE262" s="700">
        <v>0</v>
      </c>
      <c r="AF262" s="700">
        <v>0</v>
      </c>
      <c r="AG262" s="700">
        <v>0</v>
      </c>
      <c r="AH262" s="700">
        <v>0</v>
      </c>
      <c r="AI262" s="700">
        <v>0</v>
      </c>
      <c r="AJ262" s="700">
        <v>0</v>
      </c>
      <c r="AK262" s="700">
        <v>0</v>
      </c>
      <c r="AL262" s="700">
        <v>0</v>
      </c>
      <c r="AM262" s="700">
        <v>0</v>
      </c>
      <c r="AN262" s="700">
        <v>0</v>
      </c>
      <c r="AO262" s="700">
        <v>0</v>
      </c>
      <c r="AP262" s="700">
        <v>0</v>
      </c>
      <c r="AQ262" s="700">
        <v>0</v>
      </c>
      <c r="AR262" s="700">
        <v>0</v>
      </c>
      <c r="AS262" s="700">
        <v>0</v>
      </c>
      <c r="AT262" s="700">
        <v>0</v>
      </c>
      <c r="AU262" s="700">
        <v>0</v>
      </c>
      <c r="AV262" s="700">
        <v>0</v>
      </c>
      <c r="AW262" s="700">
        <v>0</v>
      </c>
      <c r="AX262" s="700">
        <v>0</v>
      </c>
      <c r="AY262" s="700">
        <v>0</v>
      </c>
      <c r="AZ262" s="700">
        <v>0</v>
      </c>
      <c r="BA262" s="700">
        <v>0</v>
      </c>
      <c r="BB262" s="700">
        <v>0</v>
      </c>
      <c r="BC262" s="700">
        <v>0</v>
      </c>
      <c r="BD262" s="700">
        <v>0</v>
      </c>
      <c r="BE262" s="700">
        <v>0</v>
      </c>
      <c r="BF262" s="700">
        <v>0</v>
      </c>
      <c r="BG262" s="700">
        <v>0</v>
      </c>
      <c r="BH262" s="700">
        <v>0</v>
      </c>
      <c r="BI262" s="700">
        <v>0</v>
      </c>
      <c r="BJ262" s="700">
        <v>0</v>
      </c>
      <c r="BK262" s="700">
        <v>0</v>
      </c>
      <c r="BL262" s="700">
        <v>0</v>
      </c>
      <c r="BM262" s="700">
        <v>0</v>
      </c>
      <c r="BN262" s="700">
        <v>0</v>
      </c>
      <c r="BO262" s="700">
        <v>0</v>
      </c>
      <c r="BP262" s="700">
        <v>0</v>
      </c>
      <c r="BQ262" s="700">
        <v>0</v>
      </c>
      <c r="BR262" s="700">
        <v>0</v>
      </c>
      <c r="BS262" s="700">
        <v>0</v>
      </c>
      <c r="BT262" s="700">
        <v>0</v>
      </c>
      <c r="BU262" s="700">
        <v>0</v>
      </c>
      <c r="BV262" s="700">
        <v>0</v>
      </c>
      <c r="BW262" s="700">
        <v>0</v>
      </c>
      <c r="BX262" s="700">
        <v>0</v>
      </c>
      <c r="BY262" s="700">
        <v>0</v>
      </c>
      <c r="BZ262" s="700">
        <v>0</v>
      </c>
      <c r="CA262" s="700">
        <v>0</v>
      </c>
      <c r="CB262" s="700">
        <v>0</v>
      </c>
      <c r="CC262" s="700">
        <v>0</v>
      </c>
      <c r="CD262" s="700">
        <v>0</v>
      </c>
      <c r="CE262" s="700">
        <v>0</v>
      </c>
      <c r="CF262" s="700">
        <v>0</v>
      </c>
      <c r="CG262" s="700">
        <v>0</v>
      </c>
      <c r="CH262" s="700">
        <v>0</v>
      </c>
      <c r="CI262" s="700">
        <v>0</v>
      </c>
      <c r="CJ262" s="700">
        <v>0</v>
      </c>
      <c r="CK262" s="700">
        <v>0</v>
      </c>
      <c r="CL262" s="700">
        <v>0</v>
      </c>
      <c r="CM262" s="700">
        <v>0</v>
      </c>
      <c r="CN262" s="700">
        <v>0</v>
      </c>
      <c r="CO262" s="700">
        <v>0</v>
      </c>
      <c r="CP262" s="700">
        <v>0</v>
      </c>
      <c r="CQ262" s="700">
        <v>0</v>
      </c>
      <c r="CR262" s="700">
        <v>0</v>
      </c>
      <c r="CS262" s="700">
        <v>0</v>
      </c>
      <c r="CT262" s="700">
        <v>0</v>
      </c>
      <c r="CU262" s="700">
        <v>0</v>
      </c>
      <c r="CV262" s="700">
        <v>0</v>
      </c>
      <c r="CW262" s="700">
        <v>0</v>
      </c>
      <c r="CX262" s="700">
        <v>0</v>
      </c>
      <c r="CY262" s="700">
        <v>0</v>
      </c>
      <c r="CZ262" s="953">
        <v>0</v>
      </c>
      <c r="DA262" s="954">
        <v>0</v>
      </c>
      <c r="DB262" s="954">
        <v>0</v>
      </c>
      <c r="DC262" s="954">
        <v>0</v>
      </c>
      <c r="DD262" s="954">
        <v>0</v>
      </c>
      <c r="DE262" s="954">
        <v>0</v>
      </c>
      <c r="DF262" s="954">
        <v>0</v>
      </c>
      <c r="DG262" s="954">
        <v>0</v>
      </c>
      <c r="DH262" s="954">
        <v>0</v>
      </c>
      <c r="DI262" s="954">
        <v>0</v>
      </c>
      <c r="DJ262" s="954">
        <v>0</v>
      </c>
      <c r="DK262" s="954">
        <v>0</v>
      </c>
      <c r="DL262" s="954">
        <v>0</v>
      </c>
      <c r="DM262" s="954">
        <v>0</v>
      </c>
      <c r="DN262" s="954">
        <v>0</v>
      </c>
      <c r="DO262" s="954">
        <v>0</v>
      </c>
      <c r="DP262" s="954">
        <v>0</v>
      </c>
      <c r="DQ262" s="954">
        <v>0</v>
      </c>
      <c r="DR262" s="954">
        <v>0</v>
      </c>
      <c r="DS262" s="954">
        <v>0</v>
      </c>
      <c r="DT262" s="954">
        <v>0</v>
      </c>
      <c r="DU262" s="954">
        <v>0</v>
      </c>
      <c r="DV262" s="954">
        <v>0</v>
      </c>
      <c r="DW262" s="955">
        <v>0</v>
      </c>
      <c r="DX262" s="934"/>
    </row>
    <row r="263" spans="2:128" x14ac:dyDescent="0.2">
      <c r="B263" s="960"/>
      <c r="C263" s="743"/>
      <c r="D263" s="961"/>
      <c r="E263" s="962"/>
      <c r="F263" s="961"/>
      <c r="G263" s="961"/>
      <c r="H263" s="961"/>
      <c r="I263" s="961"/>
      <c r="J263" s="961"/>
      <c r="K263" s="961"/>
      <c r="L263" s="961"/>
      <c r="M263" s="961"/>
      <c r="N263" s="961"/>
      <c r="O263" s="961"/>
      <c r="P263" s="961"/>
      <c r="Q263" s="961"/>
      <c r="R263" s="745"/>
      <c r="S263" s="961"/>
      <c r="T263" s="961"/>
      <c r="U263" s="699" t="s">
        <v>721</v>
      </c>
      <c r="V263" s="697" t="s">
        <v>123</v>
      </c>
      <c r="W263" s="698" t="s">
        <v>493</v>
      </c>
      <c r="X263" s="689">
        <v>47.135125352065231</v>
      </c>
      <c r="Y263" s="689">
        <v>91.438867586081159</v>
      </c>
      <c r="Z263" s="689">
        <v>134.80076135827431</v>
      </c>
      <c r="AA263" s="689">
        <v>177.31186157971041</v>
      </c>
      <c r="AB263" s="689">
        <v>219.0615939103896</v>
      </c>
      <c r="AC263" s="689">
        <v>271.23353207644402</v>
      </c>
      <c r="AD263" s="689">
        <v>322.86677024360893</v>
      </c>
      <c r="AE263" s="689">
        <v>374.02076099911142</v>
      </c>
      <c r="AF263" s="689">
        <v>424.22160785183337</v>
      </c>
      <c r="AG263" s="689">
        <v>474.04530051886422</v>
      </c>
      <c r="AH263" s="689">
        <v>512.12250589871496</v>
      </c>
      <c r="AI263" s="689">
        <v>549.88275854751203</v>
      </c>
      <c r="AJ263" s="689">
        <v>587.35546403791807</v>
      </c>
      <c r="AK263" s="689">
        <v>624.46691296898723</v>
      </c>
      <c r="AL263" s="689">
        <v>661.34118750244011</v>
      </c>
      <c r="AM263" s="689">
        <v>711.83114776097295</v>
      </c>
      <c r="AN263" s="689">
        <v>761.70340766811569</v>
      </c>
      <c r="AO263" s="689">
        <v>776.18592681150585</v>
      </c>
      <c r="AP263" s="689">
        <v>791.38933854667766</v>
      </c>
      <c r="AQ263" s="689">
        <v>807.1819379969221</v>
      </c>
      <c r="AR263" s="689">
        <v>818.81118759047854</v>
      </c>
      <c r="AS263" s="689">
        <v>830.8291636710311</v>
      </c>
      <c r="AT263" s="689">
        <v>843.19298071259209</v>
      </c>
      <c r="AU263" s="689">
        <v>855.58225369731292</v>
      </c>
      <c r="AV263" s="689">
        <v>868.24759457573361</v>
      </c>
      <c r="AW263" s="689">
        <v>879.01378464365825</v>
      </c>
      <c r="AX263" s="689">
        <v>889.59350107791681</v>
      </c>
      <c r="AY263" s="689">
        <v>900.37401873817385</v>
      </c>
      <c r="AZ263" s="689">
        <v>911.30511496844235</v>
      </c>
      <c r="BA263" s="689">
        <v>922.39996776224825</v>
      </c>
      <c r="BB263" s="689">
        <v>909.15092094665829</v>
      </c>
      <c r="BC263" s="689">
        <v>896.03731413449702</v>
      </c>
      <c r="BD263" s="689">
        <v>918.99888661913565</v>
      </c>
      <c r="BE263" s="689">
        <v>942.13577007683034</v>
      </c>
      <c r="BF263" s="689">
        <v>965.37937179923381</v>
      </c>
      <c r="BG263" s="689">
        <v>975.53938419513929</v>
      </c>
      <c r="BH263" s="689">
        <v>985.78682610824501</v>
      </c>
      <c r="BI263" s="689">
        <v>996.11431141135029</v>
      </c>
      <c r="BJ263" s="689">
        <v>1006.3542532837355</v>
      </c>
      <c r="BK263" s="689">
        <v>1016.6631593553212</v>
      </c>
      <c r="BL263" s="689">
        <v>1026.1134247625441</v>
      </c>
      <c r="BM263" s="689">
        <v>1036.0331612220348</v>
      </c>
      <c r="BN263" s="689">
        <v>1046.00708180418</v>
      </c>
      <c r="BO263" s="689">
        <v>1056.0655798609077</v>
      </c>
      <c r="BP263" s="689">
        <v>1066.1721123366901</v>
      </c>
      <c r="BQ263" s="689">
        <v>1079.9707057239293</v>
      </c>
      <c r="BR263" s="689">
        <v>1093.8099392994222</v>
      </c>
      <c r="BS263" s="689">
        <v>1107.6873558602613</v>
      </c>
      <c r="BT263" s="689">
        <v>1121.6740158856492</v>
      </c>
      <c r="BU263" s="689">
        <v>1135.6939296906367</v>
      </c>
      <c r="BV263" s="689">
        <v>1144.9205046957204</v>
      </c>
      <c r="BW263" s="689">
        <v>1154.1766404168043</v>
      </c>
      <c r="BX263" s="689">
        <v>1163.4611004302883</v>
      </c>
      <c r="BY263" s="689">
        <v>1172.5926482397394</v>
      </c>
      <c r="BZ263" s="689">
        <v>1181.7475989579905</v>
      </c>
      <c r="CA263" s="689">
        <v>1190.556156416294</v>
      </c>
      <c r="CB263" s="689">
        <v>1199.3856520397983</v>
      </c>
      <c r="CC263" s="689">
        <v>1208.2360858285015</v>
      </c>
      <c r="CD263" s="689">
        <v>1217.1641475302008</v>
      </c>
      <c r="CE263" s="689">
        <v>1226.1106907571002</v>
      </c>
      <c r="CF263" s="689">
        <v>1235.0182869414994</v>
      </c>
      <c r="CG263" s="689">
        <v>1243.9418918038978</v>
      </c>
      <c r="CH263" s="689">
        <v>1252.8815215514974</v>
      </c>
      <c r="CI263" s="689">
        <v>1261.9084719520956</v>
      </c>
      <c r="CJ263" s="689">
        <v>1270.9502108142947</v>
      </c>
      <c r="CK263" s="689">
        <v>1279.7578088980117</v>
      </c>
      <c r="CL263" s="689">
        <v>1288.5789590197278</v>
      </c>
      <c r="CM263" s="689">
        <v>1297.4111883322444</v>
      </c>
      <c r="CN263" s="689">
        <v>1306.0781305212561</v>
      </c>
      <c r="CO263" s="689">
        <v>1314.7561600046677</v>
      </c>
      <c r="CP263" s="689">
        <v>1323.2169095510667</v>
      </c>
      <c r="CQ263" s="689">
        <v>1331.6603163558379</v>
      </c>
      <c r="CR263" s="689">
        <v>1340.0873974391984</v>
      </c>
      <c r="CS263" s="689">
        <v>1348.556764167095</v>
      </c>
      <c r="CT263" s="689">
        <v>1357.0092447443342</v>
      </c>
      <c r="CU263" s="689">
        <v>1365.6245793281541</v>
      </c>
      <c r="CV263" s="689">
        <v>1374.2259841596824</v>
      </c>
      <c r="CW263" s="689">
        <v>1382.8118148381795</v>
      </c>
      <c r="CX263" s="689">
        <v>1391.4585984240632</v>
      </c>
      <c r="CY263" s="689">
        <v>1400.0914426066329</v>
      </c>
      <c r="CZ263" s="953"/>
      <c r="DA263" s="954"/>
      <c r="DB263" s="954"/>
      <c r="DC263" s="954"/>
      <c r="DD263" s="954"/>
      <c r="DE263" s="954"/>
      <c r="DF263" s="954"/>
      <c r="DG263" s="954"/>
      <c r="DH263" s="954"/>
      <c r="DI263" s="954"/>
      <c r="DJ263" s="954"/>
      <c r="DK263" s="954"/>
      <c r="DL263" s="954"/>
      <c r="DM263" s="954"/>
      <c r="DN263" s="954"/>
      <c r="DO263" s="954"/>
      <c r="DP263" s="954"/>
      <c r="DQ263" s="954"/>
      <c r="DR263" s="954"/>
      <c r="DS263" s="954"/>
      <c r="DT263" s="954"/>
      <c r="DU263" s="954"/>
      <c r="DV263" s="954"/>
      <c r="DW263" s="955"/>
      <c r="DX263" s="934"/>
    </row>
    <row r="264" spans="2:128" x14ac:dyDescent="0.2">
      <c r="B264" s="960"/>
      <c r="C264" s="963"/>
      <c r="D264" s="885"/>
      <c r="E264" s="920"/>
      <c r="F264" s="885"/>
      <c r="G264" s="885"/>
      <c r="H264" s="885"/>
      <c r="I264" s="885"/>
      <c r="J264" s="885"/>
      <c r="K264" s="885"/>
      <c r="L264" s="885"/>
      <c r="M264" s="885"/>
      <c r="N264" s="885"/>
      <c r="O264" s="885"/>
      <c r="P264" s="885"/>
      <c r="Q264" s="885"/>
      <c r="R264" s="964"/>
      <c r="S264" s="885"/>
      <c r="T264" s="885"/>
      <c r="U264" s="699" t="s">
        <v>495</v>
      </c>
      <c r="V264" s="697" t="s">
        <v>123</v>
      </c>
      <c r="W264" s="701" t="s">
        <v>493</v>
      </c>
      <c r="X264" s="689">
        <v>-4.1764974030120356</v>
      </c>
      <c r="Y264" s="689">
        <v>-8.2048395925230579</v>
      </c>
      <c r="Z264" s="689">
        <v>-12.117357948449353</v>
      </c>
      <c r="AA264" s="689">
        <v>-15.933356546389405</v>
      </c>
      <c r="AB264" s="689">
        <v>-19.649472774934111</v>
      </c>
      <c r="AC264" s="689">
        <v>-24.07638572929136</v>
      </c>
      <c r="AD264" s="689">
        <v>-299.73572094431074</v>
      </c>
      <c r="AE264" s="689">
        <v>-345.07750740693518</v>
      </c>
      <c r="AF264" s="689">
        <v>-389.04942333791405</v>
      </c>
      <c r="AG264" s="689">
        <v>-432.51269972680893</v>
      </c>
      <c r="AH264" s="689">
        <v>-467.24876418814165</v>
      </c>
      <c r="AI264" s="689">
        <v>-501.50488732411031</v>
      </c>
      <c r="AJ264" s="689">
        <v>-535.20970283078714</v>
      </c>
      <c r="AK264" s="689">
        <v>-568.50993463470877</v>
      </c>
      <c r="AL264" s="689">
        <v>-1145.8343943795699</v>
      </c>
      <c r="AM264" s="689">
        <v>-1208.8933544024912</v>
      </c>
      <c r="AN264" s="689">
        <v>-1274.0055901188207</v>
      </c>
      <c r="AO264" s="689">
        <v>-1288.3428928486828</v>
      </c>
      <c r="AP264" s="689">
        <v>-1301.8294879285604</v>
      </c>
      <c r="AQ264" s="689">
        <v>-1314.9763019373022</v>
      </c>
      <c r="AR264" s="689">
        <v>-1327.8400622645313</v>
      </c>
      <c r="AS264" s="689">
        <v>-1340.4388727920232</v>
      </c>
      <c r="AT264" s="689">
        <v>-1352.7908674093669</v>
      </c>
      <c r="AU264" s="689">
        <v>-1364.914219746337</v>
      </c>
      <c r="AV264" s="689">
        <v>-1376.822533193812</v>
      </c>
      <c r="AW264" s="689">
        <v>-1389.8677448138005</v>
      </c>
      <c r="AX264" s="689">
        <v>-1402.7250704242906</v>
      </c>
      <c r="AY264" s="689">
        <v>-1415.4059809042774</v>
      </c>
      <c r="AZ264" s="689">
        <v>-1427.9216327747745</v>
      </c>
      <c r="BA264" s="689">
        <v>-1440.2812341747594</v>
      </c>
      <c r="BB264" s="689">
        <v>-1452.4959416252532</v>
      </c>
      <c r="BC264" s="689">
        <v>-1464.5727005252375</v>
      </c>
      <c r="BD264" s="689">
        <v>-1476.5204046557374</v>
      </c>
      <c r="BE264" s="689">
        <v>-1488.3437366757207</v>
      </c>
      <c r="BF264" s="689">
        <v>-1500.0515903662126</v>
      </c>
      <c r="BG264" s="689">
        <v>-1511.6509111261985</v>
      </c>
      <c r="BH264" s="689">
        <v>-1523.1460672566973</v>
      </c>
      <c r="BI264" s="689">
        <v>-1534.5417414166805</v>
      </c>
      <c r="BJ264" s="689">
        <v>-1545.8445646471773</v>
      </c>
      <c r="BK264" s="689">
        <v>-1557.0592196071593</v>
      </c>
      <c r="BL264" s="689">
        <v>-1568.1901531871481</v>
      </c>
      <c r="BM264" s="689">
        <v>-1579.2418908671352</v>
      </c>
      <c r="BN264" s="689">
        <v>-1590.2166953871201</v>
      </c>
      <c r="BO264" s="689">
        <v>-1601.1190922271053</v>
      </c>
      <c r="BP264" s="689">
        <v>-1611.9536068670895</v>
      </c>
      <c r="BQ264" s="689">
        <v>-1622.7225020470833</v>
      </c>
      <c r="BR264" s="689">
        <v>-1633.4280405070604</v>
      </c>
      <c r="BS264" s="689">
        <v>-1644.0747477270525</v>
      </c>
      <c r="BT264" s="689">
        <v>-1654.6648864470371</v>
      </c>
      <c r="BU264" s="689">
        <v>-1665.2007194070247</v>
      </c>
      <c r="BV264" s="689">
        <v>-1675.6845093470147</v>
      </c>
      <c r="BW264" s="689">
        <v>-1686.1185190070028</v>
      </c>
      <c r="BX264" s="689">
        <v>-1696.5050111269848</v>
      </c>
      <c r="BY264" s="689">
        <v>-1706.846248446971</v>
      </c>
      <c r="BZ264" s="689">
        <v>-1717.1422309669579</v>
      </c>
      <c r="CA264" s="689">
        <v>-1727.3974841669369</v>
      </c>
      <c r="CB264" s="689">
        <v>-1737.61200804693</v>
      </c>
      <c r="CC264" s="689">
        <v>-1747.7880653469183</v>
      </c>
      <c r="CD264" s="689">
        <v>-1757.9279188069049</v>
      </c>
      <c r="CE264" s="689">
        <v>-1768.0338311668856</v>
      </c>
      <c r="CF264" s="689">
        <v>-1778.1058024268714</v>
      </c>
      <c r="CG264" s="689">
        <v>-1788.1438325868621</v>
      </c>
      <c r="CH264" s="689">
        <v>-1798.1524471268494</v>
      </c>
      <c r="CI264" s="689">
        <v>-1808.1293833068339</v>
      </c>
      <c r="CJ264" s="689">
        <v>-1818.0791666068217</v>
      </c>
      <c r="CK264" s="689">
        <v>-1827.999534286806</v>
      </c>
      <c r="CL264" s="689">
        <v>-1837.8950118267931</v>
      </c>
      <c r="CM264" s="689">
        <v>-1847.7633364867797</v>
      </c>
      <c r="CN264" s="689">
        <v>-1857.6090337467649</v>
      </c>
      <c r="CO264" s="689">
        <v>-1867.4298408667528</v>
      </c>
      <c r="CP264" s="689">
        <v>-1877.2280205867391</v>
      </c>
      <c r="CQ264" s="689">
        <v>-1887.003572906724</v>
      </c>
      <c r="CR264" s="689">
        <v>-1896.7587605667104</v>
      </c>
      <c r="CS264" s="689">
        <v>-1906.4935835666947</v>
      </c>
      <c r="CT264" s="689">
        <v>-1916.2080419066842</v>
      </c>
      <c r="CU264" s="689">
        <v>-1925.9043983266747</v>
      </c>
      <c r="CV264" s="689">
        <v>-1935.5826528266552</v>
      </c>
      <c r="CW264" s="689">
        <v>-1945.2428054066404</v>
      </c>
      <c r="CX264" s="689">
        <v>-1954.8848560666338</v>
      </c>
      <c r="CY264" s="689">
        <v>-1964.511067546613</v>
      </c>
      <c r="CZ264" s="953">
        <v>0</v>
      </c>
      <c r="DA264" s="954">
        <v>0</v>
      </c>
      <c r="DB264" s="954">
        <v>0</v>
      </c>
      <c r="DC264" s="954">
        <v>0</v>
      </c>
      <c r="DD264" s="954">
        <v>0</v>
      </c>
      <c r="DE264" s="954">
        <v>0</v>
      </c>
      <c r="DF264" s="954">
        <v>0</v>
      </c>
      <c r="DG264" s="954">
        <v>0</v>
      </c>
      <c r="DH264" s="954">
        <v>0</v>
      </c>
      <c r="DI264" s="954">
        <v>0</v>
      </c>
      <c r="DJ264" s="954">
        <v>0</v>
      </c>
      <c r="DK264" s="954">
        <v>0</v>
      </c>
      <c r="DL264" s="954">
        <v>0</v>
      </c>
      <c r="DM264" s="954">
        <v>0</v>
      </c>
      <c r="DN264" s="954">
        <v>0</v>
      </c>
      <c r="DO264" s="954">
        <v>0</v>
      </c>
      <c r="DP264" s="954">
        <v>0</v>
      </c>
      <c r="DQ264" s="954">
        <v>0</v>
      </c>
      <c r="DR264" s="954">
        <v>0</v>
      </c>
      <c r="DS264" s="954">
        <v>0</v>
      </c>
      <c r="DT264" s="954">
        <v>0</v>
      </c>
      <c r="DU264" s="954">
        <v>0</v>
      </c>
      <c r="DV264" s="954">
        <v>0</v>
      </c>
      <c r="DW264" s="955">
        <v>0</v>
      </c>
      <c r="DX264" s="934"/>
    </row>
    <row r="265" spans="2:128" x14ac:dyDescent="0.2">
      <c r="B265" s="965"/>
      <c r="C265" s="966"/>
      <c r="D265" s="885"/>
      <c r="E265" s="920"/>
      <c r="F265" s="885"/>
      <c r="G265" s="885"/>
      <c r="H265" s="885"/>
      <c r="I265" s="885"/>
      <c r="J265" s="885"/>
      <c r="K265" s="885"/>
      <c r="L265" s="885"/>
      <c r="M265" s="885"/>
      <c r="N265" s="885"/>
      <c r="O265" s="885"/>
      <c r="P265" s="885"/>
      <c r="Q265" s="885"/>
      <c r="R265" s="964"/>
      <c r="S265" s="885"/>
      <c r="T265" s="885"/>
      <c r="U265" s="699" t="s">
        <v>496</v>
      </c>
      <c r="V265" s="697" t="s">
        <v>123</v>
      </c>
      <c r="W265" s="701" t="s">
        <v>493</v>
      </c>
      <c r="X265" s="700">
        <v>0</v>
      </c>
      <c r="Y265" s="700">
        <v>0</v>
      </c>
      <c r="Z265" s="700">
        <v>0</v>
      </c>
      <c r="AA265" s="700">
        <v>0</v>
      </c>
      <c r="AB265" s="700">
        <v>0</v>
      </c>
      <c r="AC265" s="700">
        <v>0</v>
      </c>
      <c r="AD265" s="700">
        <v>0</v>
      </c>
      <c r="AE265" s="700">
        <v>0</v>
      </c>
      <c r="AF265" s="700">
        <v>0</v>
      </c>
      <c r="AG265" s="700">
        <v>0</v>
      </c>
      <c r="AH265" s="700">
        <v>0</v>
      </c>
      <c r="AI265" s="700">
        <v>0</v>
      </c>
      <c r="AJ265" s="700">
        <v>0</v>
      </c>
      <c r="AK265" s="700">
        <v>0</v>
      </c>
      <c r="AL265" s="700">
        <v>0</v>
      </c>
      <c r="AM265" s="700">
        <v>0</v>
      </c>
      <c r="AN265" s="700">
        <v>0</v>
      </c>
      <c r="AO265" s="700">
        <v>0</v>
      </c>
      <c r="AP265" s="700">
        <v>0</v>
      </c>
      <c r="AQ265" s="700">
        <v>0</v>
      </c>
      <c r="AR265" s="700">
        <v>0</v>
      </c>
      <c r="AS265" s="700">
        <v>0</v>
      </c>
      <c r="AT265" s="700">
        <v>0</v>
      </c>
      <c r="AU265" s="700">
        <v>0</v>
      </c>
      <c r="AV265" s="700">
        <v>0</v>
      </c>
      <c r="AW265" s="700">
        <v>0</v>
      </c>
      <c r="AX265" s="700">
        <v>0</v>
      </c>
      <c r="AY265" s="700">
        <v>0</v>
      </c>
      <c r="AZ265" s="700">
        <v>0</v>
      </c>
      <c r="BA265" s="700">
        <v>0</v>
      </c>
      <c r="BB265" s="700">
        <v>0</v>
      </c>
      <c r="BC265" s="700">
        <v>0</v>
      </c>
      <c r="BD265" s="700">
        <v>0</v>
      </c>
      <c r="BE265" s="700">
        <v>0</v>
      </c>
      <c r="BF265" s="700">
        <v>0</v>
      </c>
      <c r="BG265" s="700">
        <v>0</v>
      </c>
      <c r="BH265" s="700">
        <v>0</v>
      </c>
      <c r="BI265" s="700">
        <v>0</v>
      </c>
      <c r="BJ265" s="700">
        <v>0</v>
      </c>
      <c r="BK265" s="700">
        <v>0</v>
      </c>
      <c r="BL265" s="700">
        <v>0</v>
      </c>
      <c r="BM265" s="700">
        <v>0</v>
      </c>
      <c r="BN265" s="700">
        <v>0</v>
      </c>
      <c r="BO265" s="700">
        <v>0</v>
      </c>
      <c r="BP265" s="700">
        <v>0</v>
      </c>
      <c r="BQ265" s="700">
        <v>0</v>
      </c>
      <c r="BR265" s="700">
        <v>0</v>
      </c>
      <c r="BS265" s="700">
        <v>0</v>
      </c>
      <c r="BT265" s="700">
        <v>0</v>
      </c>
      <c r="BU265" s="700">
        <v>0</v>
      </c>
      <c r="BV265" s="700">
        <v>0</v>
      </c>
      <c r="BW265" s="700">
        <v>0</v>
      </c>
      <c r="BX265" s="700">
        <v>0</v>
      </c>
      <c r="BY265" s="700">
        <v>0</v>
      </c>
      <c r="BZ265" s="700">
        <v>0</v>
      </c>
      <c r="CA265" s="700">
        <v>0</v>
      </c>
      <c r="CB265" s="700">
        <v>0</v>
      </c>
      <c r="CC265" s="700">
        <v>0</v>
      </c>
      <c r="CD265" s="700">
        <v>0</v>
      </c>
      <c r="CE265" s="700">
        <v>0</v>
      </c>
      <c r="CF265" s="700">
        <v>0</v>
      </c>
      <c r="CG265" s="700">
        <v>0</v>
      </c>
      <c r="CH265" s="700">
        <v>0</v>
      </c>
      <c r="CI265" s="700">
        <v>0</v>
      </c>
      <c r="CJ265" s="700">
        <v>0</v>
      </c>
      <c r="CK265" s="700">
        <v>0</v>
      </c>
      <c r="CL265" s="700">
        <v>0</v>
      </c>
      <c r="CM265" s="700">
        <v>0</v>
      </c>
      <c r="CN265" s="700">
        <v>0</v>
      </c>
      <c r="CO265" s="700">
        <v>0</v>
      </c>
      <c r="CP265" s="700">
        <v>0</v>
      </c>
      <c r="CQ265" s="700">
        <v>0</v>
      </c>
      <c r="CR265" s="700">
        <v>0</v>
      </c>
      <c r="CS265" s="700">
        <v>0</v>
      </c>
      <c r="CT265" s="700">
        <v>0</v>
      </c>
      <c r="CU265" s="700">
        <v>0</v>
      </c>
      <c r="CV265" s="700">
        <v>0</v>
      </c>
      <c r="CW265" s="700">
        <v>0</v>
      </c>
      <c r="CX265" s="700">
        <v>0</v>
      </c>
      <c r="CY265" s="700">
        <v>0</v>
      </c>
      <c r="CZ265" s="953">
        <v>0</v>
      </c>
      <c r="DA265" s="954">
        <v>0</v>
      </c>
      <c r="DB265" s="954">
        <v>0</v>
      </c>
      <c r="DC265" s="954">
        <v>0</v>
      </c>
      <c r="DD265" s="954">
        <v>0</v>
      </c>
      <c r="DE265" s="954">
        <v>0</v>
      </c>
      <c r="DF265" s="954">
        <v>0</v>
      </c>
      <c r="DG265" s="954">
        <v>0</v>
      </c>
      <c r="DH265" s="954">
        <v>0</v>
      </c>
      <c r="DI265" s="954">
        <v>0</v>
      </c>
      <c r="DJ265" s="954">
        <v>0</v>
      </c>
      <c r="DK265" s="954">
        <v>0</v>
      </c>
      <c r="DL265" s="954">
        <v>0</v>
      </c>
      <c r="DM265" s="954">
        <v>0</v>
      </c>
      <c r="DN265" s="954">
        <v>0</v>
      </c>
      <c r="DO265" s="954">
        <v>0</v>
      </c>
      <c r="DP265" s="954">
        <v>0</v>
      </c>
      <c r="DQ265" s="954">
        <v>0</v>
      </c>
      <c r="DR265" s="954">
        <v>0</v>
      </c>
      <c r="DS265" s="954">
        <v>0</v>
      </c>
      <c r="DT265" s="954">
        <v>0</v>
      </c>
      <c r="DU265" s="954">
        <v>0</v>
      </c>
      <c r="DV265" s="954">
        <v>0</v>
      </c>
      <c r="DW265" s="955">
        <v>0</v>
      </c>
      <c r="DX265" s="934"/>
    </row>
    <row r="266" spans="2:128" x14ac:dyDescent="0.2">
      <c r="B266" s="965"/>
      <c r="C266" s="966"/>
      <c r="D266" s="885"/>
      <c r="E266" s="920"/>
      <c r="F266" s="885"/>
      <c r="G266" s="885"/>
      <c r="H266" s="885"/>
      <c r="I266" s="885"/>
      <c r="J266" s="885"/>
      <c r="K266" s="885"/>
      <c r="L266" s="885"/>
      <c r="M266" s="885"/>
      <c r="N266" s="885"/>
      <c r="O266" s="885"/>
      <c r="P266" s="885"/>
      <c r="Q266" s="885"/>
      <c r="R266" s="964"/>
      <c r="S266" s="885"/>
      <c r="T266" s="885"/>
      <c r="U266" s="702" t="s">
        <v>497</v>
      </c>
      <c r="V266" s="703" t="s">
        <v>123</v>
      </c>
      <c r="W266" s="701" t="s">
        <v>493</v>
      </c>
      <c r="X266" s="700">
        <v>0</v>
      </c>
      <c r="Y266" s="700">
        <v>0</v>
      </c>
      <c r="Z266" s="700">
        <v>0</v>
      </c>
      <c r="AA266" s="700">
        <v>0</v>
      </c>
      <c r="AB266" s="700">
        <v>0</v>
      </c>
      <c r="AC266" s="700">
        <v>0</v>
      </c>
      <c r="AD266" s="700">
        <v>0</v>
      </c>
      <c r="AE266" s="700">
        <v>0</v>
      </c>
      <c r="AF266" s="700">
        <v>0</v>
      </c>
      <c r="AG266" s="700">
        <v>0</v>
      </c>
      <c r="AH266" s="700">
        <v>0</v>
      </c>
      <c r="AI266" s="700">
        <v>0</v>
      </c>
      <c r="AJ266" s="700">
        <v>0</v>
      </c>
      <c r="AK266" s="700">
        <v>0</v>
      </c>
      <c r="AL266" s="700">
        <v>0</v>
      </c>
      <c r="AM266" s="700">
        <v>0</v>
      </c>
      <c r="AN266" s="700">
        <v>0</v>
      </c>
      <c r="AO266" s="700">
        <v>0</v>
      </c>
      <c r="AP266" s="700">
        <v>0</v>
      </c>
      <c r="AQ266" s="700">
        <v>0</v>
      </c>
      <c r="AR266" s="700">
        <v>0</v>
      </c>
      <c r="AS266" s="700">
        <v>0</v>
      </c>
      <c r="AT266" s="700">
        <v>0</v>
      </c>
      <c r="AU266" s="700">
        <v>0</v>
      </c>
      <c r="AV266" s="700">
        <v>0</v>
      </c>
      <c r="AW266" s="700">
        <v>0</v>
      </c>
      <c r="AX266" s="700">
        <v>0</v>
      </c>
      <c r="AY266" s="700">
        <v>0</v>
      </c>
      <c r="AZ266" s="700">
        <v>0</v>
      </c>
      <c r="BA266" s="700">
        <v>0</v>
      </c>
      <c r="BB266" s="700">
        <v>0</v>
      </c>
      <c r="BC266" s="700">
        <v>0</v>
      </c>
      <c r="BD266" s="700">
        <v>0</v>
      </c>
      <c r="BE266" s="700">
        <v>0</v>
      </c>
      <c r="BF266" s="700">
        <v>0</v>
      </c>
      <c r="BG266" s="700">
        <v>0</v>
      </c>
      <c r="BH266" s="700">
        <v>0</v>
      </c>
      <c r="BI266" s="700">
        <v>0</v>
      </c>
      <c r="BJ266" s="700">
        <v>0</v>
      </c>
      <c r="BK266" s="700">
        <v>0</v>
      </c>
      <c r="BL266" s="700">
        <v>0</v>
      </c>
      <c r="BM266" s="700">
        <v>0</v>
      </c>
      <c r="BN266" s="700">
        <v>0</v>
      </c>
      <c r="BO266" s="700">
        <v>0</v>
      </c>
      <c r="BP266" s="700">
        <v>0</v>
      </c>
      <c r="BQ266" s="700">
        <v>0</v>
      </c>
      <c r="BR266" s="700">
        <v>0</v>
      </c>
      <c r="BS266" s="700">
        <v>0</v>
      </c>
      <c r="BT266" s="700">
        <v>0</v>
      </c>
      <c r="BU266" s="700">
        <v>0</v>
      </c>
      <c r="BV266" s="700">
        <v>0</v>
      </c>
      <c r="BW266" s="700">
        <v>0</v>
      </c>
      <c r="BX266" s="700">
        <v>0</v>
      </c>
      <c r="BY266" s="700">
        <v>0</v>
      </c>
      <c r="BZ266" s="700">
        <v>0</v>
      </c>
      <c r="CA266" s="700">
        <v>0</v>
      </c>
      <c r="CB266" s="700">
        <v>0</v>
      </c>
      <c r="CC266" s="700">
        <v>0</v>
      </c>
      <c r="CD266" s="700">
        <v>0</v>
      </c>
      <c r="CE266" s="700">
        <v>0</v>
      </c>
      <c r="CF266" s="700">
        <v>0</v>
      </c>
      <c r="CG266" s="700">
        <v>0</v>
      </c>
      <c r="CH266" s="700">
        <v>0</v>
      </c>
      <c r="CI266" s="700">
        <v>0</v>
      </c>
      <c r="CJ266" s="700">
        <v>0</v>
      </c>
      <c r="CK266" s="700">
        <v>0</v>
      </c>
      <c r="CL266" s="700">
        <v>0</v>
      </c>
      <c r="CM266" s="700">
        <v>0</v>
      </c>
      <c r="CN266" s="700">
        <v>0</v>
      </c>
      <c r="CO266" s="700">
        <v>0</v>
      </c>
      <c r="CP266" s="700">
        <v>0</v>
      </c>
      <c r="CQ266" s="700">
        <v>0</v>
      </c>
      <c r="CR266" s="700">
        <v>0</v>
      </c>
      <c r="CS266" s="700">
        <v>0</v>
      </c>
      <c r="CT266" s="700">
        <v>0</v>
      </c>
      <c r="CU266" s="700">
        <v>0</v>
      </c>
      <c r="CV266" s="700">
        <v>0</v>
      </c>
      <c r="CW266" s="700">
        <v>0</v>
      </c>
      <c r="CX266" s="700">
        <v>0</v>
      </c>
      <c r="CY266" s="700">
        <v>0</v>
      </c>
      <c r="CZ266" s="953">
        <v>0</v>
      </c>
      <c r="DA266" s="954">
        <v>0</v>
      </c>
      <c r="DB266" s="954">
        <v>0</v>
      </c>
      <c r="DC266" s="954">
        <v>0</v>
      </c>
      <c r="DD266" s="954">
        <v>0</v>
      </c>
      <c r="DE266" s="954">
        <v>0</v>
      </c>
      <c r="DF266" s="954">
        <v>0</v>
      </c>
      <c r="DG266" s="954">
        <v>0</v>
      </c>
      <c r="DH266" s="954">
        <v>0</v>
      </c>
      <c r="DI266" s="954">
        <v>0</v>
      </c>
      <c r="DJ266" s="954">
        <v>0</v>
      </c>
      <c r="DK266" s="954">
        <v>0</v>
      </c>
      <c r="DL266" s="954">
        <v>0</v>
      </c>
      <c r="DM266" s="954">
        <v>0</v>
      </c>
      <c r="DN266" s="954">
        <v>0</v>
      </c>
      <c r="DO266" s="954">
        <v>0</v>
      </c>
      <c r="DP266" s="954">
        <v>0</v>
      </c>
      <c r="DQ266" s="954">
        <v>0</v>
      </c>
      <c r="DR266" s="954">
        <v>0</v>
      </c>
      <c r="DS266" s="954">
        <v>0</v>
      </c>
      <c r="DT266" s="954">
        <v>0</v>
      </c>
      <c r="DU266" s="954">
        <v>0</v>
      </c>
      <c r="DV266" s="954">
        <v>0</v>
      </c>
      <c r="DW266" s="955">
        <v>0</v>
      </c>
      <c r="DX266" s="934"/>
    </row>
    <row r="267" spans="2:128" x14ac:dyDescent="0.2">
      <c r="B267" s="965"/>
      <c r="C267" s="966"/>
      <c r="D267" s="885"/>
      <c r="E267" s="920"/>
      <c r="F267" s="885"/>
      <c r="G267" s="885"/>
      <c r="H267" s="885"/>
      <c r="I267" s="885"/>
      <c r="J267" s="885"/>
      <c r="K267" s="885"/>
      <c r="L267" s="885"/>
      <c r="M267" s="885"/>
      <c r="N267" s="885"/>
      <c r="O267" s="885"/>
      <c r="P267" s="885"/>
      <c r="Q267" s="885"/>
      <c r="R267" s="964"/>
      <c r="S267" s="885"/>
      <c r="T267" s="885"/>
      <c r="U267" s="699" t="s">
        <v>498</v>
      </c>
      <c r="V267" s="697" t="s">
        <v>123</v>
      </c>
      <c r="W267" s="701" t="s">
        <v>493</v>
      </c>
      <c r="X267" s="689">
        <v>0</v>
      </c>
      <c r="Y267" s="689">
        <v>0</v>
      </c>
      <c r="Z267" s="689">
        <v>0</v>
      </c>
      <c r="AA267" s="689">
        <v>0</v>
      </c>
      <c r="AB267" s="689">
        <v>0</v>
      </c>
      <c r="AC267" s="689">
        <v>0</v>
      </c>
      <c r="AD267" s="689">
        <v>0</v>
      </c>
      <c r="AE267" s="689">
        <v>0</v>
      </c>
      <c r="AF267" s="689">
        <v>0</v>
      </c>
      <c r="AG267" s="689">
        <v>0</v>
      </c>
      <c r="AH267" s="689">
        <v>0</v>
      </c>
      <c r="AI267" s="689">
        <v>0</v>
      </c>
      <c r="AJ267" s="689">
        <v>0</v>
      </c>
      <c r="AK267" s="689">
        <v>0</v>
      </c>
      <c r="AL267" s="689">
        <v>0</v>
      </c>
      <c r="AM267" s="689">
        <v>0</v>
      </c>
      <c r="AN267" s="689">
        <v>0</v>
      </c>
      <c r="AO267" s="689">
        <v>0</v>
      </c>
      <c r="AP267" s="689">
        <v>0</v>
      </c>
      <c r="AQ267" s="689">
        <v>0</v>
      </c>
      <c r="AR267" s="689">
        <v>0</v>
      </c>
      <c r="AS267" s="689">
        <v>0</v>
      </c>
      <c r="AT267" s="689">
        <v>0</v>
      </c>
      <c r="AU267" s="689">
        <v>0</v>
      </c>
      <c r="AV267" s="689">
        <v>0</v>
      </c>
      <c r="AW267" s="689">
        <v>0</v>
      </c>
      <c r="AX267" s="689">
        <v>0</v>
      </c>
      <c r="AY267" s="689">
        <v>0</v>
      </c>
      <c r="AZ267" s="689">
        <v>0</v>
      </c>
      <c r="BA267" s="689">
        <v>0</v>
      </c>
      <c r="BB267" s="689">
        <v>0</v>
      </c>
      <c r="BC267" s="689">
        <v>0</v>
      </c>
      <c r="BD267" s="689">
        <v>0</v>
      </c>
      <c r="BE267" s="689">
        <v>0</v>
      </c>
      <c r="BF267" s="689">
        <v>0</v>
      </c>
      <c r="BG267" s="689">
        <v>0</v>
      </c>
      <c r="BH267" s="689">
        <v>0</v>
      </c>
      <c r="BI267" s="689">
        <v>0</v>
      </c>
      <c r="BJ267" s="689">
        <v>0</v>
      </c>
      <c r="BK267" s="689">
        <v>0</v>
      </c>
      <c r="BL267" s="689">
        <v>0</v>
      </c>
      <c r="BM267" s="689">
        <v>0</v>
      </c>
      <c r="BN267" s="689">
        <v>0</v>
      </c>
      <c r="BO267" s="689">
        <v>0</v>
      </c>
      <c r="BP267" s="689">
        <v>0</v>
      </c>
      <c r="BQ267" s="689">
        <v>0</v>
      </c>
      <c r="BR267" s="689">
        <v>0</v>
      </c>
      <c r="BS267" s="689">
        <v>0</v>
      </c>
      <c r="BT267" s="689">
        <v>0</v>
      </c>
      <c r="BU267" s="689">
        <v>0</v>
      </c>
      <c r="BV267" s="689">
        <v>0</v>
      </c>
      <c r="BW267" s="689">
        <v>0</v>
      </c>
      <c r="BX267" s="689">
        <v>0</v>
      </c>
      <c r="BY267" s="689">
        <v>0</v>
      </c>
      <c r="BZ267" s="689">
        <v>0</v>
      </c>
      <c r="CA267" s="689">
        <v>0</v>
      </c>
      <c r="CB267" s="689">
        <v>0</v>
      </c>
      <c r="CC267" s="689">
        <v>0</v>
      </c>
      <c r="CD267" s="689">
        <v>0</v>
      </c>
      <c r="CE267" s="689">
        <v>0</v>
      </c>
      <c r="CF267" s="689">
        <v>0</v>
      </c>
      <c r="CG267" s="689">
        <v>0</v>
      </c>
      <c r="CH267" s="689">
        <v>0</v>
      </c>
      <c r="CI267" s="689">
        <v>0</v>
      </c>
      <c r="CJ267" s="689">
        <v>0</v>
      </c>
      <c r="CK267" s="689">
        <v>0</v>
      </c>
      <c r="CL267" s="689">
        <v>0</v>
      </c>
      <c r="CM267" s="689">
        <v>0</v>
      </c>
      <c r="CN267" s="689">
        <v>0</v>
      </c>
      <c r="CO267" s="689">
        <v>0</v>
      </c>
      <c r="CP267" s="689">
        <v>0</v>
      </c>
      <c r="CQ267" s="689">
        <v>0</v>
      </c>
      <c r="CR267" s="689">
        <v>0</v>
      </c>
      <c r="CS267" s="689">
        <v>0</v>
      </c>
      <c r="CT267" s="689">
        <v>0</v>
      </c>
      <c r="CU267" s="689">
        <v>0</v>
      </c>
      <c r="CV267" s="689">
        <v>0</v>
      </c>
      <c r="CW267" s="689">
        <v>0</v>
      </c>
      <c r="CX267" s="689">
        <v>0</v>
      </c>
      <c r="CY267" s="689">
        <v>0</v>
      </c>
      <c r="CZ267" s="953">
        <v>0</v>
      </c>
      <c r="DA267" s="954">
        <v>0</v>
      </c>
      <c r="DB267" s="954">
        <v>0</v>
      </c>
      <c r="DC267" s="954">
        <v>0</v>
      </c>
      <c r="DD267" s="954">
        <v>0</v>
      </c>
      <c r="DE267" s="954">
        <v>0</v>
      </c>
      <c r="DF267" s="954">
        <v>0</v>
      </c>
      <c r="DG267" s="954">
        <v>0</v>
      </c>
      <c r="DH267" s="954">
        <v>0</v>
      </c>
      <c r="DI267" s="954">
        <v>0</v>
      </c>
      <c r="DJ267" s="954">
        <v>0</v>
      </c>
      <c r="DK267" s="954">
        <v>0</v>
      </c>
      <c r="DL267" s="954">
        <v>0</v>
      </c>
      <c r="DM267" s="954">
        <v>0</v>
      </c>
      <c r="DN267" s="954">
        <v>0</v>
      </c>
      <c r="DO267" s="954">
        <v>0</v>
      </c>
      <c r="DP267" s="954">
        <v>0</v>
      </c>
      <c r="DQ267" s="954">
        <v>0</v>
      </c>
      <c r="DR267" s="954">
        <v>0</v>
      </c>
      <c r="DS267" s="954">
        <v>0</v>
      </c>
      <c r="DT267" s="954">
        <v>0</v>
      </c>
      <c r="DU267" s="954">
        <v>0</v>
      </c>
      <c r="DV267" s="954">
        <v>0</v>
      </c>
      <c r="DW267" s="955">
        <v>0</v>
      </c>
      <c r="DX267" s="934"/>
    </row>
    <row r="268" spans="2:128" x14ac:dyDescent="0.2">
      <c r="B268" s="967"/>
      <c r="C268" s="966"/>
      <c r="D268" s="885"/>
      <c r="E268" s="920"/>
      <c r="F268" s="885"/>
      <c r="G268" s="885"/>
      <c r="H268" s="885"/>
      <c r="I268" s="885"/>
      <c r="J268" s="885"/>
      <c r="K268" s="885"/>
      <c r="L268" s="885"/>
      <c r="M268" s="885"/>
      <c r="N268" s="885"/>
      <c r="O268" s="885"/>
      <c r="P268" s="885"/>
      <c r="Q268" s="885"/>
      <c r="R268" s="964"/>
      <c r="S268" s="885"/>
      <c r="T268" s="885"/>
      <c r="U268" s="699" t="s">
        <v>499</v>
      </c>
      <c r="V268" s="697" t="s">
        <v>123</v>
      </c>
      <c r="W268" s="701" t="s">
        <v>493</v>
      </c>
      <c r="X268" s="689">
        <v>0</v>
      </c>
      <c r="Y268" s="689">
        <v>0</v>
      </c>
      <c r="Z268" s="689">
        <v>0</v>
      </c>
      <c r="AA268" s="689">
        <v>0</v>
      </c>
      <c r="AB268" s="689">
        <v>0</v>
      </c>
      <c r="AC268" s="689">
        <v>0</v>
      </c>
      <c r="AD268" s="689">
        <v>0</v>
      </c>
      <c r="AE268" s="689">
        <v>0</v>
      </c>
      <c r="AF268" s="689">
        <v>0</v>
      </c>
      <c r="AG268" s="689">
        <v>0</v>
      </c>
      <c r="AH268" s="689">
        <v>0</v>
      </c>
      <c r="AI268" s="689">
        <v>0</v>
      </c>
      <c r="AJ268" s="689">
        <v>0</v>
      </c>
      <c r="AK268" s="689">
        <v>0</v>
      </c>
      <c r="AL268" s="689">
        <v>0</v>
      </c>
      <c r="AM268" s="689">
        <v>0</v>
      </c>
      <c r="AN268" s="689">
        <v>0</v>
      </c>
      <c r="AO268" s="689">
        <v>0</v>
      </c>
      <c r="AP268" s="689">
        <v>0</v>
      </c>
      <c r="AQ268" s="689">
        <v>0</v>
      </c>
      <c r="AR268" s="689">
        <v>0</v>
      </c>
      <c r="AS268" s="689">
        <v>0</v>
      </c>
      <c r="AT268" s="689">
        <v>0</v>
      </c>
      <c r="AU268" s="689">
        <v>0</v>
      </c>
      <c r="AV268" s="689">
        <v>0</v>
      </c>
      <c r="AW268" s="689">
        <v>0</v>
      </c>
      <c r="AX268" s="689">
        <v>0</v>
      </c>
      <c r="AY268" s="689">
        <v>0</v>
      </c>
      <c r="AZ268" s="689">
        <v>0</v>
      </c>
      <c r="BA268" s="689">
        <v>0</v>
      </c>
      <c r="BB268" s="689">
        <v>0</v>
      </c>
      <c r="BC268" s="689">
        <v>0</v>
      </c>
      <c r="BD268" s="689">
        <v>0</v>
      </c>
      <c r="BE268" s="689">
        <v>0</v>
      </c>
      <c r="BF268" s="689">
        <v>0</v>
      </c>
      <c r="BG268" s="689">
        <v>0</v>
      </c>
      <c r="BH268" s="689">
        <v>0</v>
      </c>
      <c r="BI268" s="689">
        <v>0</v>
      </c>
      <c r="BJ268" s="689">
        <v>0</v>
      </c>
      <c r="BK268" s="689">
        <v>0</v>
      </c>
      <c r="BL268" s="689">
        <v>0</v>
      </c>
      <c r="BM268" s="689">
        <v>0</v>
      </c>
      <c r="BN268" s="689">
        <v>0</v>
      </c>
      <c r="BO268" s="689">
        <v>0</v>
      </c>
      <c r="BP268" s="689">
        <v>0</v>
      </c>
      <c r="BQ268" s="689">
        <v>0</v>
      </c>
      <c r="BR268" s="689">
        <v>0</v>
      </c>
      <c r="BS268" s="689">
        <v>0</v>
      </c>
      <c r="BT268" s="689">
        <v>0</v>
      </c>
      <c r="BU268" s="689">
        <v>0</v>
      </c>
      <c r="BV268" s="689">
        <v>0</v>
      </c>
      <c r="BW268" s="689">
        <v>0</v>
      </c>
      <c r="BX268" s="689">
        <v>0</v>
      </c>
      <c r="BY268" s="689">
        <v>0</v>
      </c>
      <c r="BZ268" s="689">
        <v>0</v>
      </c>
      <c r="CA268" s="689">
        <v>0</v>
      </c>
      <c r="CB268" s="689">
        <v>0</v>
      </c>
      <c r="CC268" s="689">
        <v>0</v>
      </c>
      <c r="CD268" s="689">
        <v>0</v>
      </c>
      <c r="CE268" s="689">
        <v>0</v>
      </c>
      <c r="CF268" s="689">
        <v>0</v>
      </c>
      <c r="CG268" s="689">
        <v>0</v>
      </c>
      <c r="CH268" s="689">
        <v>0</v>
      </c>
      <c r="CI268" s="689">
        <v>0</v>
      </c>
      <c r="CJ268" s="689">
        <v>0</v>
      </c>
      <c r="CK268" s="689">
        <v>0</v>
      </c>
      <c r="CL268" s="689">
        <v>0</v>
      </c>
      <c r="CM268" s="689">
        <v>0</v>
      </c>
      <c r="CN268" s="689">
        <v>0</v>
      </c>
      <c r="CO268" s="689">
        <v>0</v>
      </c>
      <c r="CP268" s="689">
        <v>0</v>
      </c>
      <c r="CQ268" s="689">
        <v>0</v>
      </c>
      <c r="CR268" s="689">
        <v>0</v>
      </c>
      <c r="CS268" s="689">
        <v>0</v>
      </c>
      <c r="CT268" s="689">
        <v>0</v>
      </c>
      <c r="CU268" s="689">
        <v>0</v>
      </c>
      <c r="CV268" s="689">
        <v>0</v>
      </c>
      <c r="CW268" s="689">
        <v>0</v>
      </c>
      <c r="CX268" s="689">
        <v>0</v>
      </c>
      <c r="CY268" s="689">
        <v>0</v>
      </c>
      <c r="CZ268" s="953">
        <v>0</v>
      </c>
      <c r="DA268" s="954">
        <v>0</v>
      </c>
      <c r="DB268" s="954">
        <v>0</v>
      </c>
      <c r="DC268" s="954">
        <v>0</v>
      </c>
      <c r="DD268" s="954">
        <v>0</v>
      </c>
      <c r="DE268" s="954">
        <v>0</v>
      </c>
      <c r="DF268" s="954">
        <v>0</v>
      </c>
      <c r="DG268" s="954">
        <v>0</v>
      </c>
      <c r="DH268" s="954">
        <v>0</v>
      </c>
      <c r="DI268" s="954">
        <v>0</v>
      </c>
      <c r="DJ268" s="954">
        <v>0</v>
      </c>
      <c r="DK268" s="954">
        <v>0</v>
      </c>
      <c r="DL268" s="954">
        <v>0</v>
      </c>
      <c r="DM268" s="954">
        <v>0</v>
      </c>
      <c r="DN268" s="954">
        <v>0</v>
      </c>
      <c r="DO268" s="954">
        <v>0</v>
      </c>
      <c r="DP268" s="954">
        <v>0</v>
      </c>
      <c r="DQ268" s="954">
        <v>0</v>
      </c>
      <c r="DR268" s="954">
        <v>0</v>
      </c>
      <c r="DS268" s="954">
        <v>0</v>
      </c>
      <c r="DT268" s="954">
        <v>0</v>
      </c>
      <c r="DU268" s="954">
        <v>0</v>
      </c>
      <c r="DV268" s="954">
        <v>0</v>
      </c>
      <c r="DW268" s="955">
        <v>0</v>
      </c>
      <c r="DX268" s="934"/>
    </row>
    <row r="269" spans="2:128" x14ac:dyDescent="0.2">
      <c r="B269" s="967"/>
      <c r="C269" s="966"/>
      <c r="D269" s="885"/>
      <c r="E269" s="920"/>
      <c r="F269" s="885"/>
      <c r="G269" s="885"/>
      <c r="H269" s="885"/>
      <c r="I269" s="885"/>
      <c r="J269" s="885"/>
      <c r="K269" s="885"/>
      <c r="L269" s="885"/>
      <c r="M269" s="885"/>
      <c r="N269" s="885"/>
      <c r="O269" s="885"/>
      <c r="P269" s="885"/>
      <c r="Q269" s="885"/>
      <c r="R269" s="964"/>
      <c r="S269" s="885"/>
      <c r="T269" s="885"/>
      <c r="U269" s="699" t="s">
        <v>500</v>
      </c>
      <c r="V269" s="697" t="s">
        <v>123</v>
      </c>
      <c r="W269" s="701" t="s">
        <v>493</v>
      </c>
      <c r="X269" s="700">
        <v>2.8713544788081382</v>
      </c>
      <c r="Y269" s="700">
        <v>2.8212633789681441</v>
      </c>
      <c r="Z269" s="700">
        <v>2.837193295714501</v>
      </c>
      <c r="AA269" s="700">
        <v>2.8627593645008922</v>
      </c>
      <c r="AB269" s="700">
        <v>2.9195512782536479</v>
      </c>
      <c r="AC269" s="700">
        <v>3.7263616484150148</v>
      </c>
      <c r="AD269" s="700">
        <v>3.7164852298963993</v>
      </c>
      <c r="AE269" s="700">
        <v>3.794010453192783</v>
      </c>
      <c r="AF269" s="700">
        <v>3.7542612392742853</v>
      </c>
      <c r="AG269" s="700">
        <v>3.7935912315664169</v>
      </c>
      <c r="AH269" s="700">
        <v>3.0013257822685659</v>
      </c>
      <c r="AI269" s="700">
        <v>3.025089207000013</v>
      </c>
      <c r="AJ269" s="700">
        <v>3.0380676593399958</v>
      </c>
      <c r="AK269" s="700">
        <v>3.0632084336699883</v>
      </c>
      <c r="AL269" s="700">
        <v>3.3617804665500124</v>
      </c>
      <c r="AM269" s="700">
        <v>8.8534660814896391</v>
      </c>
      <c r="AN269" s="700">
        <v>9.5209913781886399</v>
      </c>
      <c r="AO269" s="700">
        <v>6.368000042887644</v>
      </c>
      <c r="AP269" s="700">
        <v>6.7464312292966149</v>
      </c>
      <c r="AQ269" s="700">
        <v>7.221278340087359</v>
      </c>
      <c r="AR269" s="700">
        <v>8.4485062113113365</v>
      </c>
      <c r="AS269" s="700">
        <v>8.9105136730843135</v>
      </c>
      <c r="AT269" s="700">
        <v>9.3725222879626457</v>
      </c>
      <c r="AU269" s="700">
        <v>9.8345367759301112</v>
      </c>
      <c r="AV269" s="700">
        <v>10.362556762376684</v>
      </c>
      <c r="AW269" s="700">
        <v>8.7503736444711535</v>
      </c>
      <c r="AX269" s="700">
        <v>9.0537169205508903</v>
      </c>
      <c r="AY269" s="700">
        <v>9.4243469267710438</v>
      </c>
      <c r="AZ269" s="700">
        <v>9.794956902350421</v>
      </c>
      <c r="BA269" s="700">
        <v>10.218533465543842</v>
      </c>
      <c r="BB269" s="700">
        <v>17.043434563741293</v>
      </c>
      <c r="BC269" s="700">
        <v>17.639966420502169</v>
      </c>
      <c r="BD269" s="700">
        <v>18.236474983203209</v>
      </c>
      <c r="BE269" s="700">
        <v>18.833007627685873</v>
      </c>
      <c r="BF269" s="700">
        <v>19.514732575483762</v>
      </c>
      <c r="BG269" s="700">
        <v>18.581478295113939</v>
      </c>
      <c r="BH269" s="700">
        <v>19.130284600280604</v>
      </c>
      <c r="BI269" s="700">
        <v>19.757521225184391</v>
      </c>
      <c r="BJ269" s="700">
        <v>20.306326686363477</v>
      </c>
      <c r="BK269" s="700">
        <v>20.933564155254885</v>
      </c>
      <c r="BL269" s="700">
        <v>17.522289381514057</v>
      </c>
      <c r="BM269" s="700">
        <v>17.969939110238869</v>
      </c>
      <c r="BN269" s="700">
        <v>18.417588838963681</v>
      </c>
      <c r="BO269" s="700">
        <v>18.865238567688479</v>
      </c>
      <c r="BP269" s="700">
        <v>19.18498837392049</v>
      </c>
      <c r="BQ269" s="700">
        <v>30.405464655226126</v>
      </c>
      <c r="BR269" s="700">
        <v>30.903914895475808</v>
      </c>
      <c r="BS269" s="700">
        <v>31.302675087675468</v>
      </c>
      <c r="BT269" s="700">
        <v>31.701435279875156</v>
      </c>
      <c r="BU269" s="700">
        <v>32.100195472074788</v>
      </c>
      <c r="BV269" s="700">
        <v>28.724375235293081</v>
      </c>
      <c r="BW269" s="700">
        <v>28.90059839624584</v>
      </c>
      <c r="BX269" s="700">
        <v>29.164933137674907</v>
      </c>
      <c r="BY269" s="700">
        <v>29.34115629862761</v>
      </c>
      <c r="BZ269" s="700">
        <v>29.517379459580326</v>
      </c>
      <c r="CA269" s="700">
        <v>24.72326082772544</v>
      </c>
      <c r="CB269" s="700">
        <v>24.869986411272961</v>
      </c>
      <c r="CC269" s="700">
        <v>24.943349203046438</v>
      </c>
      <c r="CD269" s="700">
        <v>25.016711994820099</v>
      </c>
      <c r="CE269" s="700">
        <v>25.016711994820227</v>
      </c>
      <c r="CF269" s="700">
        <v>37.124390195129195</v>
      </c>
      <c r="CG269" s="700">
        <v>37.015521015671283</v>
      </c>
      <c r="CH269" s="700">
        <v>37.015521015671339</v>
      </c>
      <c r="CI269" s="700">
        <v>36.797782656755558</v>
      </c>
      <c r="CJ269" s="700">
        <v>36.7977826567557</v>
      </c>
      <c r="CK269" s="700">
        <v>32.723776681874924</v>
      </c>
      <c r="CL269" s="700">
        <v>32.626673486973274</v>
      </c>
      <c r="CM269" s="700">
        <v>32.529570292071497</v>
      </c>
      <c r="CN269" s="700">
        <v>32.43246709716972</v>
      </c>
      <c r="CO269" s="700">
        <v>32.238260707366408</v>
      </c>
      <c r="CP269" s="700">
        <v>27.126621341695014</v>
      </c>
      <c r="CQ269" s="700">
        <v>26.953343745925025</v>
      </c>
      <c r="CR269" s="700">
        <v>26.780506747595993</v>
      </c>
      <c r="CS269" s="700">
        <v>26.60808824243378</v>
      </c>
      <c r="CT269" s="700">
        <v>26.436067449440216</v>
      </c>
      <c r="CU269" s="700">
        <v>37.626468877108834</v>
      </c>
      <c r="CV269" s="700">
        <v>37.266612933950711</v>
      </c>
      <c r="CW269" s="700">
        <v>36.907142654007274</v>
      </c>
      <c r="CX269" s="700">
        <v>36.665557216735849</v>
      </c>
      <c r="CY269" s="700">
        <v>36.3067833032094</v>
      </c>
      <c r="CZ269" s="953"/>
      <c r="DA269" s="954"/>
      <c r="DB269" s="954"/>
      <c r="DC269" s="954"/>
      <c r="DD269" s="954"/>
      <c r="DE269" s="954"/>
      <c r="DF269" s="954"/>
      <c r="DG269" s="954"/>
      <c r="DH269" s="954"/>
      <c r="DI269" s="954"/>
      <c r="DJ269" s="954"/>
      <c r="DK269" s="954"/>
      <c r="DL269" s="954"/>
      <c r="DM269" s="954"/>
      <c r="DN269" s="954"/>
      <c r="DO269" s="954"/>
      <c r="DP269" s="954"/>
      <c r="DQ269" s="954"/>
      <c r="DR269" s="954"/>
      <c r="DS269" s="954"/>
      <c r="DT269" s="954"/>
      <c r="DU269" s="954"/>
      <c r="DV269" s="954"/>
      <c r="DW269" s="955"/>
      <c r="DX269" s="934"/>
    </row>
    <row r="270" spans="2:128" x14ac:dyDescent="0.2">
      <c r="B270" s="967"/>
      <c r="C270" s="966"/>
      <c r="D270" s="885"/>
      <c r="E270" s="920"/>
      <c r="F270" s="885"/>
      <c r="G270" s="885"/>
      <c r="H270" s="885"/>
      <c r="I270" s="885"/>
      <c r="J270" s="885"/>
      <c r="K270" s="885"/>
      <c r="L270" s="885"/>
      <c r="M270" s="885"/>
      <c r="N270" s="885"/>
      <c r="O270" s="885"/>
      <c r="P270" s="885"/>
      <c r="Q270" s="885"/>
      <c r="R270" s="964"/>
      <c r="S270" s="885"/>
      <c r="T270" s="885"/>
      <c r="U270" s="699" t="s">
        <v>501</v>
      </c>
      <c r="V270" s="697" t="s">
        <v>123</v>
      </c>
      <c r="W270" s="701" t="s">
        <v>493</v>
      </c>
      <c r="X270" s="700">
        <v>-6.4251526482621557E-3</v>
      </c>
      <c r="Y270" s="700">
        <v>-1.2622382286281209E-2</v>
      </c>
      <c r="Z270" s="700">
        <v>-1.89327000416597E-2</v>
      </c>
      <c r="AA270" s="700">
        <v>-2.5277986092078208E-2</v>
      </c>
      <c r="AB270" s="700">
        <v>-3.2118190909386612E-2</v>
      </c>
      <c r="AC270" s="700">
        <v>-3.9932972923452326E-2</v>
      </c>
      <c r="AD270" s="700">
        <v>-4.777176557945495E-2</v>
      </c>
      <c r="AE270" s="700">
        <v>-5.5784012636650004E-2</v>
      </c>
      <c r="AF270" s="700">
        <v>-6.3778165313124191E-2</v>
      </c>
      <c r="AG270" s="700">
        <v>-7.1888011987539358E-2</v>
      </c>
      <c r="AH270" s="700">
        <v>-7.8725355533606489E-2</v>
      </c>
      <c r="AI270" s="700">
        <v>-8.5638920174460509E-2</v>
      </c>
      <c r="AJ270" s="700">
        <v>-9.2613078366412083E-2</v>
      </c>
      <c r="AK270" s="700">
        <v>-9.966978765805834E-2</v>
      </c>
      <c r="AL270" s="700">
        <v>-0.11639030609512702</v>
      </c>
      <c r="AM270" s="700">
        <v>-0.13320191056845943</v>
      </c>
      <c r="AN270" s="700">
        <v>-0.15105710765601543</v>
      </c>
      <c r="AO270" s="700">
        <v>-0.16355806650244631</v>
      </c>
      <c r="AP270" s="700">
        <v>-0.17618429165304406</v>
      </c>
      <c r="AQ270" s="700">
        <v>-0.19056271563022165</v>
      </c>
      <c r="AR270" s="700">
        <v>-0.20355903055678937</v>
      </c>
      <c r="AS270" s="700">
        <v>-0.2167281974980142</v>
      </c>
      <c r="AT270" s="700">
        <v>-0.23006663673004368</v>
      </c>
      <c r="AU270" s="700">
        <v>-0.24357138371487963</v>
      </c>
      <c r="AV270" s="700">
        <v>-0.2588881989067886</v>
      </c>
      <c r="AW270" s="700">
        <v>-0.27299328270237311</v>
      </c>
      <c r="AX270" s="700">
        <v>-0.28727862011874095</v>
      </c>
      <c r="AY270" s="700">
        <v>-0.30174193105631275</v>
      </c>
      <c r="AZ270" s="700">
        <v>-0.31638125042809406</v>
      </c>
      <c r="BA270" s="700">
        <v>-0.33291951080900617</v>
      </c>
      <c r="BB270" s="700">
        <v>-0.34792013238256914</v>
      </c>
      <c r="BC270" s="700">
        <v>-0.36309136171621503</v>
      </c>
      <c r="BD270" s="700">
        <v>-0.37843200874704053</v>
      </c>
      <c r="BE270" s="700">
        <v>-0.39394006705333595</v>
      </c>
      <c r="BF270" s="700">
        <v>-0.41141139346655109</v>
      </c>
      <c r="BG270" s="700">
        <v>-0.42907626624946715</v>
      </c>
      <c r="BH270" s="700">
        <v>-0.44510863179675653</v>
      </c>
      <c r="BI270" s="700">
        <v>-0.46314169814650086</v>
      </c>
      <c r="BJ270" s="700">
        <v>-0.47951282139547402</v>
      </c>
      <c r="BK270" s="700">
        <v>-0.49791020600241609</v>
      </c>
      <c r="BL270" s="700">
        <v>-0.51461675504833693</v>
      </c>
      <c r="BM270" s="700">
        <v>-0.53148328678071266</v>
      </c>
      <c r="BN270" s="700">
        <v>-0.54850858975987649</v>
      </c>
      <c r="BO270" s="700">
        <v>-0.56569232800393365</v>
      </c>
      <c r="BP270" s="700">
        <v>-0.57917316278326325</v>
      </c>
      <c r="BQ270" s="700">
        <v>-0.59275978859659517</v>
      </c>
      <c r="BR270" s="700">
        <v>-0.60645186668261886</v>
      </c>
      <c r="BS270" s="700">
        <v>-0.61828091863571899</v>
      </c>
      <c r="BT270" s="700">
        <v>-0.63019043541862629</v>
      </c>
      <c r="BU270" s="700">
        <v>-0.64218047665781341</v>
      </c>
      <c r="BV270" s="700">
        <v>-0.65425114534446038</v>
      </c>
      <c r="BW270" s="700">
        <v>-0.66236378424218856</v>
      </c>
      <c r="BX270" s="700">
        <v>-0.67253946985147195</v>
      </c>
      <c r="BY270" s="700">
        <v>-0.68072746315738186</v>
      </c>
      <c r="BZ270" s="700">
        <v>-0.68894684071710799</v>
      </c>
      <c r="CA270" s="700">
        <v>-0.6971991039099521</v>
      </c>
      <c r="CB270" s="700">
        <v>-0.70548396000231151</v>
      </c>
      <c r="CC270" s="700">
        <v>-0.71170877935946919</v>
      </c>
      <c r="CD270" s="700">
        <v>-0.71794318792672129</v>
      </c>
      <c r="CE270" s="700">
        <v>-0.72207047372648958</v>
      </c>
      <c r="CF270" s="700">
        <v>-0.7261838978738524</v>
      </c>
      <c r="CG270" s="700">
        <v>-0.72814186663890723</v>
      </c>
      <c r="CH270" s="700">
        <v>-0.7322174287692178</v>
      </c>
      <c r="CI270" s="700">
        <v>-0.73194903193507344</v>
      </c>
      <c r="CJ270" s="700">
        <v>-0.73597680467355531</v>
      </c>
      <c r="CK270" s="700">
        <v>-0.73780334226466948</v>
      </c>
      <c r="CL270" s="700">
        <v>-0.73959610116435215</v>
      </c>
      <c r="CM270" s="700">
        <v>-0.74135426298016682</v>
      </c>
      <c r="CN270" s="700">
        <v>-0.74307973554095952</v>
      </c>
      <c r="CO270" s="700">
        <v>-0.74253514606243698</v>
      </c>
      <c r="CP270" s="700">
        <v>-0.74193456552166026</v>
      </c>
      <c r="CQ270" s="700">
        <v>-0.74127815652173012</v>
      </c>
      <c r="CR270" s="700">
        <v>-0.74056696509796893</v>
      </c>
      <c r="CS270" s="700">
        <v>-0.73980113761354005</v>
      </c>
      <c r="CT270" s="700">
        <v>-0.7389808203879511</v>
      </c>
      <c r="CU270" s="700">
        <v>-0.73810702698392561</v>
      </c>
      <c r="CV270" s="700">
        <v>-0.73486171170225134</v>
      </c>
      <c r="CW270" s="700">
        <v>-0.73154004119714955</v>
      </c>
      <c r="CX270" s="700">
        <v>-0.73048350383760408</v>
      </c>
      <c r="CY270" s="700">
        <v>-0.72702207184920553</v>
      </c>
      <c r="CZ270" s="953"/>
      <c r="DA270" s="954"/>
      <c r="DB270" s="954"/>
      <c r="DC270" s="954"/>
      <c r="DD270" s="954"/>
      <c r="DE270" s="954"/>
      <c r="DF270" s="954"/>
      <c r="DG270" s="954"/>
      <c r="DH270" s="954"/>
      <c r="DI270" s="954"/>
      <c r="DJ270" s="954"/>
      <c r="DK270" s="954"/>
      <c r="DL270" s="954"/>
      <c r="DM270" s="954"/>
      <c r="DN270" s="954"/>
      <c r="DO270" s="954"/>
      <c r="DP270" s="954"/>
      <c r="DQ270" s="954"/>
      <c r="DR270" s="954"/>
      <c r="DS270" s="954"/>
      <c r="DT270" s="954"/>
      <c r="DU270" s="954"/>
      <c r="DV270" s="954"/>
      <c r="DW270" s="955"/>
      <c r="DX270" s="934"/>
    </row>
    <row r="271" spans="2:128" x14ac:dyDescent="0.2">
      <c r="B271" s="967"/>
      <c r="C271" s="966"/>
      <c r="D271" s="885"/>
      <c r="E271" s="920"/>
      <c r="F271" s="885"/>
      <c r="G271" s="885"/>
      <c r="H271" s="885"/>
      <c r="I271" s="885"/>
      <c r="J271" s="885"/>
      <c r="K271" s="885"/>
      <c r="L271" s="885"/>
      <c r="M271" s="885"/>
      <c r="N271" s="885"/>
      <c r="O271" s="885"/>
      <c r="P271" s="885"/>
      <c r="Q271" s="885"/>
      <c r="R271" s="964"/>
      <c r="S271" s="885"/>
      <c r="T271" s="885"/>
      <c r="U271" s="704" t="s">
        <v>502</v>
      </c>
      <c r="V271" s="697" t="s">
        <v>123</v>
      </c>
      <c r="W271" s="701" t="s">
        <v>493</v>
      </c>
      <c r="X271" s="705">
        <v>-82.696822825705837</v>
      </c>
      <c r="Y271" s="705">
        <v>-162.55351646671417</v>
      </c>
      <c r="Z271" s="705">
        <v>-240.24591657638382</v>
      </c>
      <c r="AA271" s="705">
        <v>-316.16242715643455</v>
      </c>
      <c r="AB271" s="705">
        <v>-390.2211528670332</v>
      </c>
      <c r="AC271" s="705">
        <v>-478.41347301757349</v>
      </c>
      <c r="AD271" s="705">
        <v>-564.33996959922933</v>
      </c>
      <c r="AE271" s="705">
        <v>-649.83187031703869</v>
      </c>
      <c r="AF271" s="705">
        <v>-732.71915824874986</v>
      </c>
      <c r="AG271" s="705">
        <v>-814.62075776719087</v>
      </c>
      <c r="AH271" s="705">
        <v>-806.03585330060253</v>
      </c>
      <c r="AI271" s="705">
        <v>-799.07213985576925</v>
      </c>
      <c r="AJ271" s="705">
        <v>-792.99058274514925</v>
      </c>
      <c r="AK271" s="705">
        <v>-787.72173404908847</v>
      </c>
      <c r="AL271" s="705">
        <v>-783.32817637476501</v>
      </c>
      <c r="AM271" s="705">
        <v>-760.66510347398548</v>
      </c>
      <c r="AN271" s="705">
        <v>-739.84526345357278</v>
      </c>
      <c r="AO271" s="705">
        <v>-669.5361235540596</v>
      </c>
      <c r="AP271" s="705">
        <v>-600.8933792872308</v>
      </c>
      <c r="AQ271" s="705">
        <v>-532.9819754203528</v>
      </c>
      <c r="AR271" s="705">
        <v>-477.9984458113081</v>
      </c>
      <c r="AS271" s="705">
        <v>-423.80763505779089</v>
      </c>
      <c r="AT271" s="705">
        <v>-370.35736088557348</v>
      </c>
      <c r="AU271" s="705">
        <v>-317.641040609269</v>
      </c>
      <c r="AV271" s="705">
        <v>-265.51544156050818</v>
      </c>
      <c r="AW271" s="705">
        <v>-213.52226153094608</v>
      </c>
      <c r="AX271" s="705">
        <v>-161.86570931373882</v>
      </c>
      <c r="AY271" s="705">
        <v>-155.02910347144766</v>
      </c>
      <c r="AZ271" s="705">
        <v>-148.86812977431924</v>
      </c>
      <c r="BA271" s="705">
        <v>-142.94008162845304</v>
      </c>
      <c r="BB271" s="705">
        <v>-136.81133127141658</v>
      </c>
      <c r="BC271" s="705">
        <v>-130.83457833675598</v>
      </c>
      <c r="BD271" s="705">
        <v>-130.16509243715151</v>
      </c>
      <c r="BE271" s="705">
        <v>-129.66932087670034</v>
      </c>
      <c r="BF271" s="705">
        <v>-129.28727346819886</v>
      </c>
      <c r="BG271" s="705">
        <v>-127.82616692072459</v>
      </c>
      <c r="BH271" s="705">
        <v>-126.45893857297895</v>
      </c>
      <c r="BI271" s="705">
        <v>-125.1784916918499</v>
      </c>
      <c r="BJ271" s="705">
        <v>-123.97836192386104</v>
      </c>
      <c r="BK271" s="705">
        <v>-122.85271637773354</v>
      </c>
      <c r="BL271" s="705">
        <v>-121.65911789777107</v>
      </c>
      <c r="BM271" s="705">
        <v>-120.52976558522066</v>
      </c>
      <c r="BN271" s="705">
        <v>-119.46036096308482</v>
      </c>
      <c r="BO271" s="705">
        <v>-118.44673857765598</v>
      </c>
      <c r="BP271" s="705">
        <v>-117.48531833296538</v>
      </c>
      <c r="BQ271" s="705">
        <v>-116.57258004960484</v>
      </c>
      <c r="BR271" s="705">
        <v>-115.70552430363045</v>
      </c>
      <c r="BS271" s="705">
        <v>-114.88115440452032</v>
      </c>
      <c r="BT271" s="705">
        <v>-114.09694371564697</v>
      </c>
      <c r="BU271" s="705">
        <v>-113.35032330287316</v>
      </c>
      <c r="BV271" s="705">
        <v>-112.63908475940558</v>
      </c>
      <c r="BW271" s="705">
        <v>-111.96115006991232</v>
      </c>
      <c r="BX271" s="705">
        <v>-111.31456148226303</v>
      </c>
      <c r="BY271" s="705">
        <v>-110.69753259914069</v>
      </c>
      <c r="BZ271" s="705">
        <v>-110.10837175737814</v>
      </c>
      <c r="CA271" s="705">
        <v>-109.54552767365691</v>
      </c>
      <c r="CB271" s="705">
        <v>-109.00754741919621</v>
      </c>
      <c r="CC271" s="705">
        <v>-108.49307570452282</v>
      </c>
      <c r="CD271" s="705">
        <v>-108.00084695146944</v>
      </c>
      <c r="CE271" s="705">
        <v>-107.52967812634157</v>
      </c>
      <c r="CF271" s="705">
        <v>-107.07846225077203</v>
      </c>
      <c r="CG271" s="705">
        <v>-106.6461625168922</v>
      </c>
      <c r="CH271" s="705">
        <v>-106.23180694218955</v>
      </c>
      <c r="CI271" s="705">
        <v>-105.83448350712946</v>
      </c>
      <c r="CJ271" s="705">
        <v>-105.45333572526913</v>
      </c>
      <c r="CK271" s="705">
        <v>-105.08755860143357</v>
      </c>
      <c r="CL271" s="705">
        <v>-104.73639493862078</v>
      </c>
      <c r="CM271" s="705">
        <v>-104.39913195877342</v>
      </c>
      <c r="CN271" s="705">
        <v>-104.07509820645731</v>
      </c>
      <c r="CO271" s="705">
        <v>-103.76366070794411</v>
      </c>
      <c r="CP271" s="705">
        <v>-103.46422236119102</v>
      </c>
      <c r="CQ271" s="705">
        <v>-103.17621953487412</v>
      </c>
      <c r="CR271" s="705">
        <v>-102.8991198569873</v>
      </c>
      <c r="CS271" s="705">
        <v>-102.63242017555979</v>
      </c>
      <c r="CT271" s="705">
        <v>-102.37564467588393</v>
      </c>
      <c r="CU271" s="705">
        <v>-102.12834314025478</v>
      </c>
      <c r="CV271" s="705">
        <v>-101.89008933764313</v>
      </c>
      <c r="CW271" s="705">
        <v>-101.66047953201482</v>
      </c>
      <c r="CX271" s="705">
        <v>-101.43913109909279</v>
      </c>
      <c r="CY271" s="705">
        <v>-86.131376488470778</v>
      </c>
      <c r="CZ271" s="953">
        <v>0</v>
      </c>
      <c r="DA271" s="954">
        <v>0</v>
      </c>
      <c r="DB271" s="954">
        <v>0</v>
      </c>
      <c r="DC271" s="954">
        <v>0</v>
      </c>
      <c r="DD271" s="954">
        <v>0</v>
      </c>
      <c r="DE271" s="954">
        <v>0</v>
      </c>
      <c r="DF271" s="954">
        <v>0</v>
      </c>
      <c r="DG271" s="954">
        <v>0</v>
      </c>
      <c r="DH271" s="954">
        <v>0</v>
      </c>
      <c r="DI271" s="954">
        <v>0</v>
      </c>
      <c r="DJ271" s="954">
        <v>0</v>
      </c>
      <c r="DK271" s="954">
        <v>0</v>
      </c>
      <c r="DL271" s="954">
        <v>0</v>
      </c>
      <c r="DM271" s="954">
        <v>0</v>
      </c>
      <c r="DN271" s="954">
        <v>0</v>
      </c>
      <c r="DO271" s="954">
        <v>0</v>
      </c>
      <c r="DP271" s="954">
        <v>0</v>
      </c>
      <c r="DQ271" s="954">
        <v>0</v>
      </c>
      <c r="DR271" s="954">
        <v>0</v>
      </c>
      <c r="DS271" s="954">
        <v>0</v>
      </c>
      <c r="DT271" s="954">
        <v>0</v>
      </c>
      <c r="DU271" s="954">
        <v>0</v>
      </c>
      <c r="DV271" s="954">
        <v>0</v>
      </c>
      <c r="DW271" s="955">
        <v>0</v>
      </c>
      <c r="DX271" s="934"/>
    </row>
    <row r="272" spans="2:128" ht="13.5" thickBot="1" x14ac:dyDescent="0.25">
      <c r="B272" s="968"/>
      <c r="C272" s="760"/>
      <c r="D272" s="761"/>
      <c r="E272" s="778"/>
      <c r="F272" s="761"/>
      <c r="G272" s="761"/>
      <c r="H272" s="761"/>
      <c r="I272" s="761"/>
      <c r="J272" s="761"/>
      <c r="K272" s="761"/>
      <c r="L272" s="761"/>
      <c r="M272" s="761"/>
      <c r="N272" s="761"/>
      <c r="O272" s="761"/>
      <c r="P272" s="761"/>
      <c r="Q272" s="761"/>
      <c r="R272" s="762"/>
      <c r="S272" s="761"/>
      <c r="T272" s="761"/>
      <c r="U272" s="779" t="s">
        <v>126</v>
      </c>
      <c r="V272" s="780" t="s">
        <v>503</v>
      </c>
      <c r="W272" s="969" t="s">
        <v>493</v>
      </c>
      <c r="X272" s="970">
        <f>SUM(X261:X271)</f>
        <v>1272.4357720068729</v>
      </c>
      <c r="Y272" s="970">
        <f t="shared" ref="Y272:CJ272" si="100">SUM(Y261:Y271)</f>
        <v>1154.148659023967</v>
      </c>
      <c r="Z272" s="970">
        <f t="shared" si="100"/>
        <v>1089.7527966567054</v>
      </c>
      <c r="AA272" s="970">
        <f t="shared" si="100"/>
        <v>1028.9174542951864</v>
      </c>
      <c r="AB272" s="970">
        <f t="shared" si="100"/>
        <v>971.79318831908245</v>
      </c>
      <c r="AC272" s="970">
        <f t="shared" si="100"/>
        <v>1221.6506066176867</v>
      </c>
      <c r="AD272" s="970">
        <f t="shared" si="100"/>
        <v>896.71640891896823</v>
      </c>
      <c r="AE272" s="970">
        <f t="shared" si="100"/>
        <v>803.79379736855208</v>
      </c>
      <c r="AF272" s="970">
        <f t="shared" si="100"/>
        <v>714.81838499249716</v>
      </c>
      <c r="AG272" s="970">
        <f t="shared" si="100"/>
        <v>628.32794721360926</v>
      </c>
      <c r="AH272" s="970">
        <f t="shared" si="100"/>
        <v>362.7695862058473</v>
      </c>
      <c r="AI272" s="970">
        <f t="shared" si="100"/>
        <v>314.12171178981396</v>
      </c>
      <c r="AJ272" s="970">
        <f t="shared" si="100"/>
        <v>315.64997904053064</v>
      </c>
      <c r="AK272" s="970">
        <f t="shared" si="100"/>
        <v>317.13109344325187</v>
      </c>
      <c r="AL272" s="970">
        <f t="shared" si="100"/>
        <v>-225.61356947379022</v>
      </c>
      <c r="AM272" s="970">
        <f t="shared" si="100"/>
        <v>1373.1475276059257</v>
      </c>
      <c r="AN272" s="970">
        <f t="shared" si="100"/>
        <v>1373.4954769958117</v>
      </c>
      <c r="AO272" s="970">
        <f t="shared" si="100"/>
        <v>431.70859178180478</v>
      </c>
      <c r="AP272" s="970">
        <f t="shared" si="100"/>
        <v>497.36780828133601</v>
      </c>
      <c r="AQ272" s="970">
        <f t="shared" si="100"/>
        <v>563.71134446142594</v>
      </c>
      <c r="AR272" s="970">
        <f t="shared" si="100"/>
        <v>841.00824362509411</v>
      </c>
      <c r="AS272" s="970">
        <f t="shared" si="100"/>
        <v>841.04866071308163</v>
      </c>
      <c r="AT272" s="970">
        <f t="shared" si="100"/>
        <v>891.21579395211245</v>
      </c>
      <c r="AU272" s="970">
        <f t="shared" si="100"/>
        <v>941.17767901787136</v>
      </c>
      <c r="AV272" s="970">
        <f t="shared" si="100"/>
        <v>991.3102163506594</v>
      </c>
      <c r="AW272" s="970">
        <f t="shared" si="100"/>
        <v>656.5579482131111</v>
      </c>
      <c r="AX272" s="970">
        <f t="shared" si="100"/>
        <v>691.91969665150759</v>
      </c>
      <c r="AY272" s="970">
        <f t="shared" si="100"/>
        <v>694.53316638752528</v>
      </c>
      <c r="AZ272" s="970">
        <f t="shared" si="100"/>
        <v>696.95835498245879</v>
      </c>
      <c r="BA272" s="970">
        <f t="shared" si="100"/>
        <v>699.65888874313248</v>
      </c>
      <c r="BB272" s="970">
        <f t="shared" si="100"/>
        <v>1636.2476832477007</v>
      </c>
      <c r="BC272" s="970">
        <f t="shared" si="100"/>
        <v>1565.5203878158159</v>
      </c>
      <c r="BD272" s="970">
        <f t="shared" si="100"/>
        <v>1575.8272314670553</v>
      </c>
      <c r="BE272" s="970">
        <f t="shared" si="100"/>
        <v>1586.3286063695682</v>
      </c>
      <c r="BF272" s="970">
        <f t="shared" si="100"/>
        <v>1597.1590475131923</v>
      </c>
      <c r="BG272" s="970">
        <f t="shared" si="100"/>
        <v>1404.2624066205024</v>
      </c>
      <c r="BH272" s="970">
        <f t="shared" si="100"/>
        <v>1403.3348122723005</v>
      </c>
      <c r="BI272" s="970">
        <f t="shared" si="100"/>
        <v>1402.6450972732796</v>
      </c>
      <c r="BJ272" s="970">
        <f t="shared" si="100"/>
        <v>1401.906623102913</v>
      </c>
      <c r="BK272" s="970">
        <f t="shared" si="100"/>
        <v>1401.3959087631019</v>
      </c>
      <c r="BL272" s="970">
        <f t="shared" si="100"/>
        <v>1042.5539531837587</v>
      </c>
      <c r="BM272" s="970">
        <f t="shared" si="100"/>
        <v>991.78000897280492</v>
      </c>
      <c r="BN272" s="970">
        <f t="shared" si="100"/>
        <v>991.11142068284619</v>
      </c>
      <c r="BO272" s="970">
        <f t="shared" si="100"/>
        <v>990.61256707549853</v>
      </c>
      <c r="BP272" s="970">
        <f t="shared" si="100"/>
        <v>990.12192112743992</v>
      </c>
      <c r="BQ272" s="970">
        <f t="shared" si="100"/>
        <v>2002.4627711228909</v>
      </c>
      <c r="BR272" s="970">
        <f t="shared" si="100"/>
        <v>2005.986617346545</v>
      </c>
      <c r="BS272" s="970">
        <f t="shared" si="100"/>
        <v>2009.5356551267482</v>
      </c>
      <c r="BT272" s="970">
        <f t="shared" si="100"/>
        <v>2013.2446102964416</v>
      </c>
      <c r="BU272" s="970">
        <f t="shared" si="100"/>
        <v>2017.0377993051748</v>
      </c>
      <c r="BV272" s="970">
        <f t="shared" si="100"/>
        <v>1738.9381161819711</v>
      </c>
      <c r="BW272" s="970">
        <f t="shared" si="100"/>
        <v>1687.8506952546154</v>
      </c>
      <c r="BX272" s="970">
        <f t="shared" si="100"/>
        <v>1686.9281636915862</v>
      </c>
      <c r="BY272" s="970">
        <f t="shared" si="100"/>
        <v>1685.8166362318202</v>
      </c>
      <c r="BZ272" s="970">
        <f t="shared" si="100"/>
        <v>1684.7458670552398</v>
      </c>
      <c r="CA272" s="970">
        <f t="shared" si="100"/>
        <v>1266.5214205218606</v>
      </c>
      <c r="CB272" s="970">
        <f t="shared" si="100"/>
        <v>1265.1946014472871</v>
      </c>
      <c r="CC272" s="970">
        <f t="shared" si="100"/>
        <v>1263.8667209230916</v>
      </c>
      <c r="CD272" s="970">
        <f t="shared" si="100"/>
        <v>1262.6647647010643</v>
      </c>
      <c r="CE272" s="970">
        <f t="shared" si="100"/>
        <v>1261.4572606073116</v>
      </c>
      <c r="CF272" s="970">
        <f t="shared" si="100"/>
        <v>2313.9930214180081</v>
      </c>
      <c r="CG272" s="970">
        <f t="shared" si="100"/>
        <v>2262.6848922060722</v>
      </c>
      <c r="CH272" s="970">
        <f t="shared" si="100"/>
        <v>2261.5797011262584</v>
      </c>
      <c r="CI272" s="970">
        <f t="shared" si="100"/>
        <v>2260.3287374198499</v>
      </c>
      <c r="CJ272" s="970">
        <f t="shared" si="100"/>
        <v>2259.3856717911835</v>
      </c>
      <c r="CK272" s="970">
        <f t="shared" ref="CK272:DW272" si="101">SUM(CK261:CK271)</f>
        <v>1925.5033062831303</v>
      </c>
      <c r="CL272" s="970">
        <f t="shared" si="101"/>
        <v>1924.3034504738707</v>
      </c>
      <c r="CM272" s="970">
        <f t="shared" si="101"/>
        <v>1923.0936155495303</v>
      </c>
      <c r="CN272" s="970">
        <f t="shared" si="101"/>
        <v>1921.7966145634107</v>
      </c>
      <c r="CO272" s="970">
        <f t="shared" si="101"/>
        <v>1920.3938165250222</v>
      </c>
      <c r="CP272" s="970">
        <f t="shared" si="101"/>
        <v>1547.7214869212016</v>
      </c>
      <c r="CQ272" s="970">
        <f t="shared" si="101"/>
        <v>1495.4056688225437</v>
      </c>
      <c r="CR272" s="970">
        <f t="shared" si="101"/>
        <v>1493.1463026554745</v>
      </c>
      <c r="CS272" s="970">
        <f t="shared" si="101"/>
        <v>1490.9667575072267</v>
      </c>
      <c r="CT272" s="970">
        <f t="shared" si="101"/>
        <v>1488.8070189279149</v>
      </c>
      <c r="CU272" s="970">
        <f t="shared" si="101"/>
        <v>2489.9006923017673</v>
      </c>
      <c r="CV272" s="970">
        <f t="shared" si="101"/>
        <v>2487.8044972444191</v>
      </c>
      <c r="CW272" s="970">
        <f t="shared" si="101"/>
        <v>2485.7249850771113</v>
      </c>
      <c r="CX272" s="970">
        <f t="shared" si="101"/>
        <v>2483.8531963448895</v>
      </c>
      <c r="CY272" s="971">
        <f t="shared" si="101"/>
        <v>2497.0096153089512</v>
      </c>
      <c r="CZ272" s="972">
        <f t="shared" si="101"/>
        <v>0</v>
      </c>
      <c r="DA272" s="973">
        <f t="shared" si="101"/>
        <v>0</v>
      </c>
      <c r="DB272" s="973">
        <f t="shared" si="101"/>
        <v>0</v>
      </c>
      <c r="DC272" s="973">
        <f t="shared" si="101"/>
        <v>0</v>
      </c>
      <c r="DD272" s="973">
        <f t="shared" si="101"/>
        <v>0</v>
      </c>
      <c r="DE272" s="973">
        <f t="shared" si="101"/>
        <v>0</v>
      </c>
      <c r="DF272" s="973">
        <f t="shared" si="101"/>
        <v>0</v>
      </c>
      <c r="DG272" s="973">
        <f t="shared" si="101"/>
        <v>0</v>
      </c>
      <c r="DH272" s="973">
        <f t="shared" si="101"/>
        <v>0</v>
      </c>
      <c r="DI272" s="973">
        <f t="shared" si="101"/>
        <v>0</v>
      </c>
      <c r="DJ272" s="973">
        <f t="shared" si="101"/>
        <v>0</v>
      </c>
      <c r="DK272" s="973">
        <f t="shared" si="101"/>
        <v>0</v>
      </c>
      <c r="DL272" s="973">
        <f t="shared" si="101"/>
        <v>0</v>
      </c>
      <c r="DM272" s="973">
        <f t="shared" si="101"/>
        <v>0</v>
      </c>
      <c r="DN272" s="973">
        <f t="shared" si="101"/>
        <v>0</v>
      </c>
      <c r="DO272" s="973">
        <f t="shared" si="101"/>
        <v>0</v>
      </c>
      <c r="DP272" s="973">
        <f t="shared" si="101"/>
        <v>0</v>
      </c>
      <c r="DQ272" s="973">
        <f t="shared" si="101"/>
        <v>0</v>
      </c>
      <c r="DR272" s="973">
        <f t="shared" si="101"/>
        <v>0</v>
      </c>
      <c r="DS272" s="973">
        <f t="shared" si="101"/>
        <v>0</v>
      </c>
      <c r="DT272" s="973">
        <f t="shared" si="101"/>
        <v>0</v>
      </c>
      <c r="DU272" s="973">
        <f t="shared" si="101"/>
        <v>0</v>
      </c>
      <c r="DV272" s="973">
        <f t="shared" si="101"/>
        <v>0</v>
      </c>
      <c r="DW272" s="974">
        <f t="shared" si="101"/>
        <v>0</v>
      </c>
      <c r="DX272" s="934"/>
    </row>
    <row r="273" spans="2:128" ht="38.25" x14ac:dyDescent="0.2">
      <c r="B273" s="942" t="s">
        <v>795</v>
      </c>
      <c r="C273" s="999" t="s">
        <v>799</v>
      </c>
      <c r="D273" s="944" t="s">
        <v>797</v>
      </c>
      <c r="E273" s="978" t="s">
        <v>798</v>
      </c>
      <c r="F273" s="945" t="s">
        <v>696</v>
      </c>
      <c r="G273" s="946" t="s">
        <v>51</v>
      </c>
      <c r="H273" s="947" t="s">
        <v>490</v>
      </c>
      <c r="I273" s="948">
        <f>MAX(X273:AV273)</f>
        <v>2.167174084555711</v>
      </c>
      <c r="J273" s="949">
        <f>SUMPRODUCT($X$2:$CY$2,$X273:$CY273)*365</f>
        <v>18533.426951103986</v>
      </c>
      <c r="K273" s="949">
        <f>SUMPRODUCT($X$2:$CY$2,$X274:$CY274)+SUMPRODUCT($X$2:$CY$2,$X275:$CY275)+SUMPRODUCT($X$2:$CY$2,$X276:$CY276)</f>
        <v>528887.73236152262</v>
      </c>
      <c r="L273" s="949">
        <f>SUMPRODUCT($X$2:$CY$2,$X277:$CY277) +SUMPRODUCT($X$2:$CY$2,$X278:$CY278)</f>
        <v>-58282.142236277294</v>
      </c>
      <c r="M273" s="949">
        <f>SUMPRODUCT($X$2:$CY$2,$X279:$CY279)</f>
        <v>0</v>
      </c>
      <c r="N273" s="949">
        <f>SUMPRODUCT($X$2:$CY$2,$X282:$CY282) +SUMPRODUCT($X$2:$CY$2,$X283:$CY283)</f>
        <v>-22430.389391480545</v>
      </c>
      <c r="O273" s="949">
        <f>SUMPRODUCT($X$2:$CY$2,$X280:$CY280) +SUMPRODUCT($X$2:$CY$2,$X281:$CY281) +SUMPRODUCT($X$2:$CY$2,$X284:$CY284)</f>
        <v>-21520.592352473795</v>
      </c>
      <c r="P273" s="949">
        <f>SUM(K273:O273)</f>
        <v>426654.60838129098</v>
      </c>
      <c r="Q273" s="949">
        <f>(SUM(K273:M273)*100000)/(J273*1000)</f>
        <v>2539.2259692005459</v>
      </c>
      <c r="R273" s="950">
        <f>(P273*100000)/(J273*1000)</f>
        <v>2302.0815821429956</v>
      </c>
      <c r="S273" s="951">
        <v>2</v>
      </c>
      <c r="T273" s="952">
        <v>4</v>
      </c>
      <c r="U273" s="696" t="s">
        <v>491</v>
      </c>
      <c r="V273" s="697" t="s">
        <v>123</v>
      </c>
      <c r="W273" s="698" t="s">
        <v>75</v>
      </c>
      <c r="X273" s="714">
        <v>0.13194248917773166</v>
      </c>
      <c r="Y273" s="714">
        <v>0.25920450910885506</v>
      </c>
      <c r="Z273" s="714">
        <v>0.38280746177977676</v>
      </c>
      <c r="AA273" s="714">
        <v>0.50336119499860388</v>
      </c>
      <c r="AB273" s="714">
        <v>0.62075947828594735</v>
      </c>
      <c r="AC273" s="714">
        <v>0.76061301061434961</v>
      </c>
      <c r="AD273" s="714">
        <v>0.89692153079658965</v>
      </c>
      <c r="AE273" s="714">
        <v>1.0326011368007642</v>
      </c>
      <c r="AF273" s="714">
        <v>1.1641815771454844</v>
      </c>
      <c r="AG273" s="714">
        <v>1.2942399774900935</v>
      </c>
      <c r="AH273" s="714">
        <v>1.3981832913279391</v>
      </c>
      <c r="AI273" s="714">
        <v>1.5006904409777633</v>
      </c>
      <c r="AJ273" s="714">
        <v>1.6015478717312419</v>
      </c>
      <c r="AK273" s="714">
        <v>1.7011946365257131</v>
      </c>
      <c r="AL273" s="714">
        <v>1.7996128336490074</v>
      </c>
      <c r="AM273" s="714">
        <v>1.9028467979641164</v>
      </c>
      <c r="AN273" s="714">
        <v>2.0053360777586136</v>
      </c>
      <c r="AO273" s="714">
        <v>2.0279035693339154</v>
      </c>
      <c r="AP273" s="714">
        <v>2.0491320128271582</v>
      </c>
      <c r="AQ273" s="714">
        <v>2.0698256272380888</v>
      </c>
      <c r="AR273" s="714">
        <v>2.0900737037613908</v>
      </c>
      <c r="AS273" s="714">
        <v>2.1099047386356062</v>
      </c>
      <c r="AT273" s="714">
        <v>2.1293472753329183</v>
      </c>
      <c r="AU273" s="714">
        <v>2.1484299198779979</v>
      </c>
      <c r="AV273" s="714">
        <v>2.167174084555711</v>
      </c>
      <c r="AW273" s="714">
        <v>2.1877077727172889</v>
      </c>
      <c r="AX273" s="714">
        <v>2.2079457207373991</v>
      </c>
      <c r="AY273" s="714">
        <v>2.2279059842413744</v>
      </c>
      <c r="AZ273" s="714">
        <v>2.2476061240424485</v>
      </c>
      <c r="BA273" s="714">
        <v>2.2670606341217194</v>
      </c>
      <c r="BB273" s="714">
        <v>2.2862870752925346</v>
      </c>
      <c r="BC273" s="714">
        <v>2.3052963798924679</v>
      </c>
      <c r="BD273" s="714">
        <v>2.3241025470906607</v>
      </c>
      <c r="BE273" s="714">
        <v>2.342712947580992</v>
      </c>
      <c r="BF273" s="714">
        <v>2.3611415805326601</v>
      </c>
      <c r="BG273" s="714">
        <v>2.3793993782832104</v>
      </c>
      <c r="BH273" s="714">
        <v>2.3974932167143379</v>
      </c>
      <c r="BI273" s="714">
        <v>2.4154304665198083</v>
      </c>
      <c r="BJ273" s="714">
        <v>2.4332215652248124</v>
      </c>
      <c r="BK273" s="714">
        <v>2.4508738835233999</v>
      </c>
      <c r="BL273" s="714">
        <v>2.468394420999914</v>
      </c>
      <c r="BM273" s="714">
        <v>2.4857903009423694</v>
      </c>
      <c r="BN273" s="714">
        <v>2.5030650849942049</v>
      </c>
      <c r="BO273" s="714">
        <v>2.520225896443435</v>
      </c>
      <c r="BP273" s="714">
        <v>2.5372798585775627</v>
      </c>
      <c r="BQ273" s="714">
        <v>2.5542305330405384</v>
      </c>
      <c r="BR273" s="714">
        <v>2.5710814814759715</v>
      </c>
      <c r="BS273" s="714">
        <v>2.5878398271717629</v>
      </c>
      <c r="BT273" s="714">
        <v>2.6045091317716924</v>
      </c>
      <c r="BU273" s="714">
        <v>2.62109295691954</v>
      </c>
      <c r="BV273" s="714">
        <v>2.6375948642591425</v>
      </c>
      <c r="BW273" s="714">
        <v>2.6540184154343365</v>
      </c>
      <c r="BX273" s="714">
        <v>2.6703671720890725</v>
      </c>
      <c r="BY273" s="714">
        <v>2.6866446958670167</v>
      </c>
      <c r="BZ273" s="714">
        <v>2.7028509867682828</v>
      </c>
      <c r="CA273" s="714">
        <v>2.7189931680804875</v>
      </c>
      <c r="CB273" s="714">
        <v>2.7350712398036876</v>
      </c>
      <c r="CC273" s="714">
        <v>2.751088763581663</v>
      </c>
      <c r="CD273" s="714">
        <v>2.7670493010583073</v>
      </c>
      <c r="CE273" s="714">
        <v>2.7829564138774003</v>
      </c>
      <c r="CF273" s="714">
        <v>2.7988101020388854</v>
      </c>
      <c r="CG273" s="714">
        <v>2.814610365542876</v>
      </c>
      <c r="CH273" s="714">
        <v>2.8303643276770458</v>
      </c>
      <c r="CI273" s="714">
        <v>2.8460684267975012</v>
      </c>
      <c r="CJ273" s="714">
        <v>2.8617297861919724</v>
      </c>
      <c r="CK273" s="714">
        <v>2.8773448442164522</v>
      </c>
      <c r="CL273" s="714">
        <v>2.8929207241587847</v>
      </c>
      <c r="CM273" s="714">
        <v>2.908453864375133</v>
      </c>
      <c r="CN273" s="714">
        <v>2.923951388153057</v>
      </c>
      <c r="CO273" s="714">
        <v>2.9394097338488905</v>
      </c>
      <c r="CP273" s="714">
        <v>2.9548324631062997</v>
      </c>
      <c r="CQ273" s="714">
        <v>2.9702195759253982</v>
      </c>
      <c r="CR273" s="714">
        <v>2.985574633949966</v>
      </c>
      <c r="CS273" s="714">
        <v>3.0008976371799463</v>
      </c>
      <c r="CT273" s="714">
        <v>3.0161885856154527</v>
      </c>
      <c r="CU273" s="714">
        <v>3.0314510409003219</v>
      </c>
      <c r="CV273" s="714">
        <v>3.0466850030344403</v>
      </c>
      <c r="CW273" s="714">
        <v>3.0618904720178648</v>
      </c>
      <c r="CX273" s="714">
        <v>3.077067447850709</v>
      </c>
      <c r="CY273" s="714">
        <v>3.0922194921766391</v>
      </c>
      <c r="CZ273" s="953">
        <v>0</v>
      </c>
      <c r="DA273" s="954">
        <v>0</v>
      </c>
      <c r="DB273" s="954">
        <v>0</v>
      </c>
      <c r="DC273" s="954">
        <v>0</v>
      </c>
      <c r="DD273" s="954">
        <v>0</v>
      </c>
      <c r="DE273" s="954">
        <v>0</v>
      </c>
      <c r="DF273" s="954">
        <v>0</v>
      </c>
      <c r="DG273" s="954">
        <v>0</v>
      </c>
      <c r="DH273" s="954">
        <v>0</v>
      </c>
      <c r="DI273" s="954">
        <v>0</v>
      </c>
      <c r="DJ273" s="954">
        <v>0</v>
      </c>
      <c r="DK273" s="954">
        <v>0</v>
      </c>
      <c r="DL273" s="954">
        <v>0</v>
      </c>
      <c r="DM273" s="954">
        <v>0</v>
      </c>
      <c r="DN273" s="954">
        <v>0</v>
      </c>
      <c r="DO273" s="954">
        <v>0</v>
      </c>
      <c r="DP273" s="954">
        <v>0</v>
      </c>
      <c r="DQ273" s="954">
        <v>0</v>
      </c>
      <c r="DR273" s="954">
        <v>0</v>
      </c>
      <c r="DS273" s="954">
        <v>0</v>
      </c>
      <c r="DT273" s="954">
        <v>0</v>
      </c>
      <c r="DU273" s="954">
        <v>0</v>
      </c>
      <c r="DV273" s="954">
        <v>0</v>
      </c>
      <c r="DW273" s="955">
        <v>0</v>
      </c>
      <c r="DX273" s="934"/>
    </row>
    <row r="274" spans="2:128" x14ac:dyDescent="0.2">
      <c r="B274" s="956"/>
      <c r="C274" s="735"/>
      <c r="D274" s="957"/>
      <c r="E274" s="958"/>
      <c r="F274" s="959"/>
      <c r="G274" s="957"/>
      <c r="H274" s="959"/>
      <c r="I274" s="959"/>
      <c r="J274" s="959"/>
      <c r="K274" s="959"/>
      <c r="L274" s="959"/>
      <c r="M274" s="959"/>
      <c r="N274" s="959"/>
      <c r="O274" s="959"/>
      <c r="P274" s="959"/>
      <c r="Q274" s="959"/>
      <c r="R274" s="738"/>
      <c r="S274" s="959"/>
      <c r="T274" s="959"/>
      <c r="U274" s="699" t="s">
        <v>492</v>
      </c>
      <c r="V274" s="697" t="s">
        <v>123</v>
      </c>
      <c r="W274" s="698" t="s">
        <v>493</v>
      </c>
      <c r="X274" s="714">
        <v>10185.53017182753</v>
      </c>
      <c r="Y274" s="714">
        <v>9860.8529953616035</v>
      </c>
      <c r="Z274" s="714">
        <v>9610.3223831507494</v>
      </c>
      <c r="AA274" s="714">
        <v>9383.5979345270534</v>
      </c>
      <c r="AB274" s="714">
        <v>9181.1392470794799</v>
      </c>
      <c r="AC274" s="714">
        <v>11320.918827452779</v>
      </c>
      <c r="AD274" s="714">
        <v>11177.501793665411</v>
      </c>
      <c r="AE274" s="714">
        <v>11049.958646490684</v>
      </c>
      <c r="AF274" s="714">
        <v>10932.287784534492</v>
      </c>
      <c r="AG274" s="714">
        <v>10827.453471794293</v>
      </c>
      <c r="AH274" s="714">
        <v>8399.4893330772702</v>
      </c>
      <c r="AI274" s="714">
        <v>8261.7873231549111</v>
      </c>
      <c r="AJ274" s="714">
        <v>8182.2466756485746</v>
      </c>
      <c r="AK274" s="714">
        <v>8108.8671409060516</v>
      </c>
      <c r="AL274" s="714">
        <v>8042.5038762196518</v>
      </c>
      <c r="AM274" s="714">
        <v>19937.153244106448</v>
      </c>
      <c r="AN274" s="714">
        <v>19880.576223139502</v>
      </c>
      <c r="AO274" s="714">
        <v>12279.750971934602</v>
      </c>
      <c r="AP274" s="714">
        <v>12230.881908132751</v>
      </c>
      <c r="AQ274" s="714">
        <v>12186.671346226249</v>
      </c>
      <c r="AR274" s="714">
        <v>13523.61370259296</v>
      </c>
      <c r="AS274" s="714">
        <v>13434.883913343854</v>
      </c>
      <c r="AT274" s="714">
        <v>13399.18865281605</v>
      </c>
      <c r="AU274" s="714">
        <v>13365.527950745243</v>
      </c>
      <c r="AV274" s="714">
        <v>13334.84314744049</v>
      </c>
      <c r="AW274" s="714">
        <v>10448.646776638025</v>
      </c>
      <c r="AX274" s="714">
        <v>10335.149897706096</v>
      </c>
      <c r="AY274" s="714">
        <v>10309.463534710851</v>
      </c>
      <c r="AZ274" s="714">
        <v>10285.023619606096</v>
      </c>
      <c r="BA274" s="714">
        <v>10262.90107451085</v>
      </c>
      <c r="BB274" s="714">
        <v>17070.884568234167</v>
      </c>
      <c r="BC274" s="714">
        <v>17000.596527938924</v>
      </c>
      <c r="BD274" s="714">
        <v>16981.825622434168</v>
      </c>
      <c r="BE274" s="714">
        <v>16963.513460738926</v>
      </c>
      <c r="BF274" s="714">
        <v>16947.11843383417</v>
      </c>
      <c r="BG274" s="714">
        <v>15499.618633294347</v>
      </c>
      <c r="BH274" s="714">
        <v>15484.470171889592</v>
      </c>
      <c r="BI274" s="714">
        <v>15469.780454294349</v>
      </c>
      <c r="BJ274" s="714">
        <v>15456.078558389592</v>
      </c>
      <c r="BK274" s="714">
        <v>15443.835406294347</v>
      </c>
      <c r="BL274" s="714">
        <v>12445.132635761727</v>
      </c>
      <c r="BM274" s="714">
        <v>12383.606677261727</v>
      </c>
      <c r="BN274" s="714">
        <v>12372.410031861729</v>
      </c>
      <c r="BO274" s="714">
        <v>12361.472012661729</v>
      </c>
      <c r="BP274" s="714">
        <v>12352.392619661729</v>
      </c>
      <c r="BQ274" s="714">
        <v>19850.155956042618</v>
      </c>
      <c r="BR274" s="714">
        <v>19840.935189242617</v>
      </c>
      <c r="BS274" s="714">
        <v>19832.573048642615</v>
      </c>
      <c r="BT274" s="714">
        <v>19823.740221142616</v>
      </c>
      <c r="BU274" s="714">
        <v>19816.636706742614</v>
      </c>
      <c r="BV274" s="714">
        <v>17426.375966424959</v>
      </c>
      <c r="BW274" s="714">
        <v>17368.931078224959</v>
      </c>
      <c r="BX274" s="714">
        <v>17362.415503124961</v>
      </c>
      <c r="BY274" s="714">
        <v>17355.029241124961</v>
      </c>
      <c r="BZ274" s="714">
        <v>17349.24297912496</v>
      </c>
      <c r="CA274" s="714">
        <v>14244.840031807424</v>
      </c>
      <c r="CB274" s="714">
        <v>14238.512396007425</v>
      </c>
      <c r="CC274" s="714">
        <v>14233.514073307424</v>
      </c>
      <c r="CD274" s="714">
        <v>14227.245063707425</v>
      </c>
      <c r="CE274" s="714">
        <v>14223.105367207425</v>
      </c>
      <c r="CF274" s="714">
        <v>21726.985956268378</v>
      </c>
      <c r="CG274" s="714">
        <v>21671.446259768374</v>
      </c>
      <c r="CH274" s="714">
        <v>21667.965189468378</v>
      </c>
      <c r="CI274" s="714">
        <v>21662.154806068378</v>
      </c>
      <c r="CJ274" s="714">
        <v>21659.003048868377</v>
      </c>
      <c r="CK274" s="714">
        <v>19183.243781743797</v>
      </c>
      <c r="CL274" s="714">
        <v>19178.8213376438</v>
      </c>
      <c r="CM274" s="714">
        <v>19175.869580443799</v>
      </c>
      <c r="CN274" s="714">
        <v>19171.176449443799</v>
      </c>
      <c r="CO274" s="714">
        <v>19168.354005343797</v>
      </c>
      <c r="CP274" s="714">
        <v>16085.145011904824</v>
      </c>
      <c r="CQ274" s="714">
        <v>16025.168576520791</v>
      </c>
      <c r="CR274" s="714">
        <v>16017.935635234528</v>
      </c>
      <c r="CS274" s="714">
        <v>16008.106509653568</v>
      </c>
      <c r="CT274" s="714">
        <v>16000.871440255522</v>
      </c>
      <c r="CU274" s="714">
        <v>23452.770830008154</v>
      </c>
      <c r="CV274" s="714">
        <v>23444.226124290326</v>
      </c>
      <c r="CW274" s="714">
        <v>23438.449428109387</v>
      </c>
      <c r="CX274" s="714">
        <v>23429.63301811077</v>
      </c>
      <c r="CY274" s="714">
        <v>23424.098911138517</v>
      </c>
      <c r="CZ274" s="953">
        <v>0</v>
      </c>
      <c r="DA274" s="954">
        <v>0</v>
      </c>
      <c r="DB274" s="954">
        <v>0</v>
      </c>
      <c r="DC274" s="954">
        <v>0</v>
      </c>
      <c r="DD274" s="954">
        <v>0</v>
      </c>
      <c r="DE274" s="954">
        <v>0</v>
      </c>
      <c r="DF274" s="954">
        <v>0</v>
      </c>
      <c r="DG274" s="954">
        <v>0</v>
      </c>
      <c r="DH274" s="954">
        <v>0</v>
      </c>
      <c r="DI274" s="954">
        <v>0</v>
      </c>
      <c r="DJ274" s="954">
        <v>0</v>
      </c>
      <c r="DK274" s="954">
        <v>0</v>
      </c>
      <c r="DL274" s="954">
        <v>0</v>
      </c>
      <c r="DM274" s="954">
        <v>0</v>
      </c>
      <c r="DN274" s="954">
        <v>0</v>
      </c>
      <c r="DO274" s="954">
        <v>0</v>
      </c>
      <c r="DP274" s="954">
        <v>0</v>
      </c>
      <c r="DQ274" s="954">
        <v>0</v>
      </c>
      <c r="DR274" s="954">
        <v>0</v>
      </c>
      <c r="DS274" s="954">
        <v>0</v>
      </c>
      <c r="DT274" s="954">
        <v>0</v>
      </c>
      <c r="DU274" s="954">
        <v>0</v>
      </c>
      <c r="DV274" s="954">
        <v>0</v>
      </c>
      <c r="DW274" s="955">
        <v>0</v>
      </c>
      <c r="DX274" s="934"/>
    </row>
    <row r="275" spans="2:128" x14ac:dyDescent="0.2">
      <c r="B275" s="960"/>
      <c r="C275" s="743"/>
      <c r="D275" s="961"/>
      <c r="E275" s="962"/>
      <c r="F275" s="961"/>
      <c r="G275" s="961"/>
      <c r="H275" s="961"/>
      <c r="I275" s="961"/>
      <c r="J275" s="961"/>
      <c r="K275" s="961"/>
      <c r="L275" s="961"/>
      <c r="M275" s="961"/>
      <c r="N275" s="961"/>
      <c r="O275" s="961"/>
      <c r="P275" s="961"/>
      <c r="Q275" s="961"/>
      <c r="R275" s="745"/>
      <c r="S275" s="961"/>
      <c r="T275" s="961"/>
      <c r="U275" s="699" t="s">
        <v>494</v>
      </c>
      <c r="V275" s="697" t="s">
        <v>123</v>
      </c>
      <c r="W275" s="698" t="s">
        <v>493</v>
      </c>
      <c r="X275" s="714">
        <v>0</v>
      </c>
      <c r="Y275" s="714">
        <v>0</v>
      </c>
      <c r="Z275" s="714">
        <v>0</v>
      </c>
      <c r="AA275" s="714">
        <v>0</v>
      </c>
      <c r="AB275" s="714">
        <v>0</v>
      </c>
      <c r="AC275" s="714">
        <v>0</v>
      </c>
      <c r="AD275" s="714">
        <v>0</v>
      </c>
      <c r="AE275" s="714">
        <v>0</v>
      </c>
      <c r="AF275" s="714">
        <v>0</v>
      </c>
      <c r="AG275" s="714">
        <v>0</v>
      </c>
      <c r="AH275" s="714">
        <v>0</v>
      </c>
      <c r="AI275" s="714">
        <v>0</v>
      </c>
      <c r="AJ275" s="714">
        <v>0</v>
      </c>
      <c r="AK275" s="714">
        <v>0</v>
      </c>
      <c r="AL275" s="714">
        <v>0</v>
      </c>
      <c r="AM275" s="714">
        <v>0</v>
      </c>
      <c r="AN275" s="714">
        <v>0</v>
      </c>
      <c r="AO275" s="714">
        <v>0</v>
      </c>
      <c r="AP275" s="714">
        <v>0</v>
      </c>
      <c r="AQ275" s="714">
        <v>0</v>
      </c>
      <c r="AR275" s="714">
        <v>0</v>
      </c>
      <c r="AS275" s="714">
        <v>0</v>
      </c>
      <c r="AT275" s="714">
        <v>0</v>
      </c>
      <c r="AU275" s="714">
        <v>0</v>
      </c>
      <c r="AV275" s="714">
        <v>0</v>
      </c>
      <c r="AW275" s="714">
        <v>0</v>
      </c>
      <c r="AX275" s="714">
        <v>0</v>
      </c>
      <c r="AY275" s="714">
        <v>0</v>
      </c>
      <c r="AZ275" s="714">
        <v>0</v>
      </c>
      <c r="BA275" s="714">
        <v>0</v>
      </c>
      <c r="BB275" s="714">
        <v>0</v>
      </c>
      <c r="BC275" s="714">
        <v>0</v>
      </c>
      <c r="BD275" s="714">
        <v>0</v>
      </c>
      <c r="BE275" s="714">
        <v>0</v>
      </c>
      <c r="BF275" s="714">
        <v>0</v>
      </c>
      <c r="BG275" s="714">
        <v>0</v>
      </c>
      <c r="BH275" s="714">
        <v>0</v>
      </c>
      <c r="BI275" s="714">
        <v>0</v>
      </c>
      <c r="BJ275" s="714">
        <v>0</v>
      </c>
      <c r="BK275" s="714">
        <v>0</v>
      </c>
      <c r="BL275" s="714">
        <v>0</v>
      </c>
      <c r="BM275" s="714">
        <v>0</v>
      </c>
      <c r="BN275" s="714">
        <v>0</v>
      </c>
      <c r="BO275" s="714">
        <v>0</v>
      </c>
      <c r="BP275" s="714">
        <v>0</v>
      </c>
      <c r="BQ275" s="714">
        <v>0</v>
      </c>
      <c r="BR275" s="714">
        <v>0</v>
      </c>
      <c r="BS275" s="714">
        <v>0</v>
      </c>
      <c r="BT275" s="714">
        <v>0</v>
      </c>
      <c r="BU275" s="714">
        <v>0</v>
      </c>
      <c r="BV275" s="714">
        <v>0</v>
      </c>
      <c r="BW275" s="714">
        <v>0</v>
      </c>
      <c r="BX275" s="714">
        <v>0</v>
      </c>
      <c r="BY275" s="714">
        <v>0</v>
      </c>
      <c r="BZ275" s="714">
        <v>0</v>
      </c>
      <c r="CA275" s="714">
        <v>0</v>
      </c>
      <c r="CB275" s="714">
        <v>0</v>
      </c>
      <c r="CC275" s="714">
        <v>0</v>
      </c>
      <c r="CD275" s="714">
        <v>0</v>
      </c>
      <c r="CE275" s="714">
        <v>0</v>
      </c>
      <c r="CF275" s="714">
        <v>0</v>
      </c>
      <c r="CG275" s="714">
        <v>0</v>
      </c>
      <c r="CH275" s="714">
        <v>0</v>
      </c>
      <c r="CI275" s="714">
        <v>0</v>
      </c>
      <c r="CJ275" s="714">
        <v>0</v>
      </c>
      <c r="CK275" s="714">
        <v>0</v>
      </c>
      <c r="CL275" s="714">
        <v>0</v>
      </c>
      <c r="CM275" s="714">
        <v>0</v>
      </c>
      <c r="CN275" s="714">
        <v>0</v>
      </c>
      <c r="CO275" s="714">
        <v>0</v>
      </c>
      <c r="CP275" s="714">
        <v>0</v>
      </c>
      <c r="CQ275" s="714">
        <v>0</v>
      </c>
      <c r="CR275" s="714">
        <v>0</v>
      </c>
      <c r="CS275" s="714">
        <v>0</v>
      </c>
      <c r="CT275" s="714">
        <v>0</v>
      </c>
      <c r="CU275" s="714">
        <v>0</v>
      </c>
      <c r="CV275" s="714">
        <v>0</v>
      </c>
      <c r="CW275" s="714">
        <v>0</v>
      </c>
      <c r="CX275" s="714">
        <v>0</v>
      </c>
      <c r="CY275" s="714">
        <v>0</v>
      </c>
      <c r="CZ275" s="953">
        <v>0</v>
      </c>
      <c r="DA275" s="954">
        <v>0</v>
      </c>
      <c r="DB275" s="954">
        <v>0</v>
      </c>
      <c r="DC275" s="954">
        <v>0</v>
      </c>
      <c r="DD275" s="954">
        <v>0</v>
      </c>
      <c r="DE275" s="954">
        <v>0</v>
      </c>
      <c r="DF275" s="954">
        <v>0</v>
      </c>
      <c r="DG275" s="954">
        <v>0</v>
      </c>
      <c r="DH275" s="954">
        <v>0</v>
      </c>
      <c r="DI275" s="954">
        <v>0</v>
      </c>
      <c r="DJ275" s="954">
        <v>0</v>
      </c>
      <c r="DK275" s="954">
        <v>0</v>
      </c>
      <c r="DL275" s="954">
        <v>0</v>
      </c>
      <c r="DM275" s="954">
        <v>0</v>
      </c>
      <c r="DN275" s="954">
        <v>0</v>
      </c>
      <c r="DO275" s="954">
        <v>0</v>
      </c>
      <c r="DP275" s="954">
        <v>0</v>
      </c>
      <c r="DQ275" s="954">
        <v>0</v>
      </c>
      <c r="DR275" s="954">
        <v>0</v>
      </c>
      <c r="DS275" s="954">
        <v>0</v>
      </c>
      <c r="DT275" s="954">
        <v>0</v>
      </c>
      <c r="DU275" s="954">
        <v>0</v>
      </c>
      <c r="DV275" s="954">
        <v>0</v>
      </c>
      <c r="DW275" s="955">
        <v>0</v>
      </c>
      <c r="DX275" s="934"/>
    </row>
    <row r="276" spans="2:128" x14ac:dyDescent="0.2">
      <c r="B276" s="960"/>
      <c r="C276" s="743"/>
      <c r="D276" s="961"/>
      <c r="E276" s="962"/>
      <c r="F276" s="961"/>
      <c r="G276" s="961"/>
      <c r="H276" s="961"/>
      <c r="I276" s="961"/>
      <c r="J276" s="961"/>
      <c r="K276" s="961"/>
      <c r="L276" s="961"/>
      <c r="M276" s="961"/>
      <c r="N276" s="961"/>
      <c r="O276" s="961"/>
      <c r="P276" s="961"/>
      <c r="Q276" s="961"/>
      <c r="R276" s="745"/>
      <c r="S276" s="961"/>
      <c r="T276" s="961"/>
      <c r="U276" s="699" t="s">
        <v>721</v>
      </c>
      <c r="V276" s="697" t="s">
        <v>123</v>
      </c>
      <c r="W276" s="698" t="s">
        <v>493</v>
      </c>
      <c r="X276" s="714">
        <v>366.67908618579099</v>
      </c>
      <c r="Y276" s="714">
        <v>721.6697940188086</v>
      </c>
      <c r="Z276" s="714">
        <v>1067.6413998122359</v>
      </c>
      <c r="AA276" s="714">
        <v>1405.4509254552095</v>
      </c>
      <c r="AB276" s="714">
        <v>1735.9719383500712</v>
      </c>
      <c r="AC276" s="714">
        <v>2143.5250161383715</v>
      </c>
      <c r="AD276" s="714">
        <v>2545.9150807103265</v>
      </c>
      <c r="AE276" s="714">
        <v>2943.7135919839911</v>
      </c>
      <c r="AF276" s="714">
        <v>3334.8067287227077</v>
      </c>
      <c r="AG276" s="714">
        <v>3722.213422340441</v>
      </c>
      <c r="AH276" s="714">
        <v>4020.4890841845508</v>
      </c>
      <c r="AI276" s="714">
        <v>4315.6717379605134</v>
      </c>
      <c r="AJ276" s="714">
        <v>4608.0427807541737</v>
      </c>
      <c r="AK276" s="714">
        <v>4897.3591239571824</v>
      </c>
      <c r="AL276" s="714">
        <v>5184.3455323795179</v>
      </c>
      <c r="AM276" s="714">
        <v>5538.5832322599008</v>
      </c>
      <c r="AN276" s="714">
        <v>5899.2265658896831</v>
      </c>
      <c r="AO276" s="714">
        <v>5995.2227208547329</v>
      </c>
      <c r="AP276" s="714">
        <v>6098.0236035567314</v>
      </c>
      <c r="AQ276" s="714">
        <v>6206.4847960672987</v>
      </c>
      <c r="AR276" s="714">
        <v>6284.6563648772981</v>
      </c>
      <c r="AS276" s="714">
        <v>6366.5567260450607</v>
      </c>
      <c r="AT276" s="714">
        <v>6451.77387320253</v>
      </c>
      <c r="AU276" s="714">
        <v>6537.82390752217</v>
      </c>
      <c r="AV276" s="714">
        <v>6626.530021037649</v>
      </c>
      <c r="AW276" s="714">
        <v>6701.4605862476146</v>
      </c>
      <c r="AX276" s="714">
        <v>6775.4608741928996</v>
      </c>
      <c r="AY276" s="714">
        <v>6851.3808368989894</v>
      </c>
      <c r="AZ276" s="714">
        <v>6928.8115905300301</v>
      </c>
      <c r="BA276" s="714">
        <v>7007.8139221506108</v>
      </c>
      <c r="BB276" s="714">
        <v>6904.0314590035869</v>
      </c>
      <c r="BC276" s="714">
        <v>6801.5488140804819</v>
      </c>
      <c r="BD276" s="714">
        <v>6970.6581898781787</v>
      </c>
      <c r="BE276" s="714">
        <v>7141.3259215928956</v>
      </c>
      <c r="BF276" s="714">
        <v>7313.0063532870827</v>
      </c>
      <c r="BG276" s="714">
        <v>7386.4819362917378</v>
      </c>
      <c r="BH276" s="714">
        <v>7460.7965617095952</v>
      </c>
      <c r="BI276" s="714">
        <v>7535.8721417174502</v>
      </c>
      <c r="BJ276" s="714">
        <v>7610.4497870644791</v>
      </c>
      <c r="BK276" s="714">
        <v>7685.689255266705</v>
      </c>
      <c r="BL276" s="714">
        <v>7754.5935464187687</v>
      </c>
      <c r="BM276" s="714">
        <v>7827.1588474993705</v>
      </c>
      <c r="BN276" s="714">
        <v>7900.2441369541448</v>
      </c>
      <c r="BO276" s="714">
        <v>7974.063153413168</v>
      </c>
      <c r="BP276" s="714">
        <v>8048.3575256947597</v>
      </c>
      <c r="BQ276" s="714">
        <v>8150.4969447937137</v>
      </c>
      <c r="BR276" s="714">
        <v>8253.0263709404371</v>
      </c>
      <c r="BS276" s="714">
        <v>8355.9366112609896</v>
      </c>
      <c r="BT276" s="714">
        <v>8459.7307949623864</v>
      </c>
      <c r="BU276" s="714">
        <v>8563.851295771381</v>
      </c>
      <c r="BV276" s="714">
        <v>8631.9823647673238</v>
      </c>
      <c r="BW276" s="714">
        <v>8700.3899069592662</v>
      </c>
      <c r="BX276" s="714">
        <v>8769.0836670756107</v>
      </c>
      <c r="BY276" s="714">
        <v>8836.6665555659729</v>
      </c>
      <c r="BZ276" s="714">
        <v>8904.4740237491405</v>
      </c>
      <c r="CA276" s="714">
        <v>8969.7390327388057</v>
      </c>
      <c r="CB276" s="714">
        <v>9035.1905718296712</v>
      </c>
      <c r="CC276" s="714">
        <v>9100.8574410217389</v>
      </c>
      <c r="CD276" s="714">
        <v>9167.1346794049787</v>
      </c>
      <c r="CE276" s="714">
        <v>9233.5892592494201</v>
      </c>
      <c r="CF276" s="714">
        <v>9299.8010734879208</v>
      </c>
      <c r="CG276" s="714">
        <v>9366.1521186444224</v>
      </c>
      <c r="CH276" s="714">
        <v>9432.6713166221216</v>
      </c>
      <c r="CI276" s="714">
        <v>9499.8610109073925</v>
      </c>
      <c r="CJ276" s="714">
        <v>9567.1926027422596</v>
      </c>
      <c r="CK276" s="714">
        <v>9632.8030484925039</v>
      </c>
      <c r="CL276" s="714">
        <v>9698.5291365207504</v>
      </c>
      <c r="CM276" s="714">
        <v>9764.3759562837949</v>
      </c>
      <c r="CN276" s="714">
        <v>9828.990715893995</v>
      </c>
      <c r="CO276" s="714">
        <v>9893.7118681905922</v>
      </c>
      <c r="CP276" s="714">
        <v>9956.8335830876495</v>
      </c>
      <c r="CQ276" s="714">
        <v>10019.830897393285</v>
      </c>
      <c r="CR276" s="714">
        <v>10082.740260671815</v>
      </c>
      <c r="CS276" s="714">
        <v>10145.971165552495</v>
      </c>
      <c r="CT276" s="714">
        <v>10209.090393202447</v>
      </c>
      <c r="CU276" s="714">
        <v>10273.466822933344</v>
      </c>
      <c r="CV276" s="714">
        <v>10337.741967574404</v>
      </c>
      <c r="CW276" s="714">
        <v>10401.927147780547</v>
      </c>
      <c r="CX276" s="714">
        <v>10466.571720810045</v>
      </c>
      <c r="CY276" s="714">
        <v>10531.1314252498</v>
      </c>
      <c r="CZ276" s="953"/>
      <c r="DA276" s="954"/>
      <c r="DB276" s="954"/>
      <c r="DC276" s="954"/>
      <c r="DD276" s="954"/>
      <c r="DE276" s="954"/>
      <c r="DF276" s="954"/>
      <c r="DG276" s="954"/>
      <c r="DH276" s="954"/>
      <c r="DI276" s="954"/>
      <c r="DJ276" s="954"/>
      <c r="DK276" s="954"/>
      <c r="DL276" s="954"/>
      <c r="DM276" s="954"/>
      <c r="DN276" s="954"/>
      <c r="DO276" s="954"/>
      <c r="DP276" s="954"/>
      <c r="DQ276" s="954"/>
      <c r="DR276" s="954"/>
      <c r="DS276" s="954"/>
      <c r="DT276" s="954"/>
      <c r="DU276" s="954"/>
      <c r="DV276" s="954"/>
      <c r="DW276" s="955"/>
      <c r="DX276" s="934"/>
    </row>
    <row r="277" spans="2:128" x14ac:dyDescent="0.2">
      <c r="B277" s="960"/>
      <c r="C277" s="963"/>
      <c r="D277" s="885"/>
      <c r="E277" s="920"/>
      <c r="F277" s="885"/>
      <c r="G277" s="885"/>
      <c r="H277" s="885"/>
      <c r="I277" s="885"/>
      <c r="J277" s="885"/>
      <c r="K277" s="885"/>
      <c r="L277" s="885"/>
      <c r="M277" s="885"/>
      <c r="N277" s="885"/>
      <c r="O277" s="885"/>
      <c r="P277" s="885"/>
      <c r="Q277" s="885"/>
      <c r="R277" s="964"/>
      <c r="S277" s="885"/>
      <c r="T277" s="885"/>
      <c r="U277" s="699" t="s">
        <v>495</v>
      </c>
      <c r="V277" s="697" t="s">
        <v>123</v>
      </c>
      <c r="W277" s="701" t="s">
        <v>493</v>
      </c>
      <c r="X277" s="714">
        <v>-152.37065760484984</v>
      </c>
      <c r="Y277" s="714">
        <v>-299.33618619140543</v>
      </c>
      <c r="Z277" s="714">
        <v>-442.07612764418081</v>
      </c>
      <c r="AA277" s="714">
        <v>-581.29475025579814</v>
      </c>
      <c r="AB277" s="714">
        <v>-716.8693762739058</v>
      </c>
      <c r="AC277" s="714">
        <v>-878.37591463045101</v>
      </c>
      <c r="AD277" s="714">
        <v>-1035.7885796995761</v>
      </c>
      <c r="AE277" s="714">
        <v>-1192.4749581305623</v>
      </c>
      <c r="AF277" s="714">
        <v>-1344.4275122182989</v>
      </c>
      <c r="AG277" s="714">
        <v>-1494.6223744726667</v>
      </c>
      <c r="AH277" s="714">
        <v>-1614.65884780126</v>
      </c>
      <c r="AI277" s="714">
        <v>-1733.0368009435479</v>
      </c>
      <c r="AJ277" s="714">
        <v>-1849.5096153038539</v>
      </c>
      <c r="AK277" s="714">
        <v>-1964.5843207649923</v>
      </c>
      <c r="AL277" s="714">
        <v>-2078.2402439586149</v>
      </c>
      <c r="AM277" s="714">
        <v>-2197.4575417970264</v>
      </c>
      <c r="AN277" s="714">
        <v>-2315.814858360176</v>
      </c>
      <c r="AO277" s="714">
        <v>-2341.8763913300063</v>
      </c>
      <c r="AP277" s="714">
        <v>-2366.3915563472547</v>
      </c>
      <c r="AQ277" s="714">
        <v>-2390.2890866702692</v>
      </c>
      <c r="AR277" s="714">
        <v>-2413.6720981195358</v>
      </c>
      <c r="AS277" s="714">
        <v>-2436.573498901078</v>
      </c>
      <c r="AT277" s="714">
        <v>-2459.02625176738</v>
      </c>
      <c r="AU277" s="714">
        <v>-2481.0633917083978</v>
      </c>
      <c r="AV277" s="714">
        <v>-2502.7096461939145</v>
      </c>
      <c r="AW277" s="714">
        <v>-2526.4224894768086</v>
      </c>
      <c r="AX277" s="714">
        <v>-2549.7938042641872</v>
      </c>
      <c r="AY277" s="714">
        <v>-2572.8444416670864</v>
      </c>
      <c r="AZ277" s="714">
        <v>-2595.5946813744704</v>
      </c>
      <c r="BA277" s="714">
        <v>-2618.0612614173588</v>
      </c>
      <c r="BB277" s="714">
        <v>-2640.264461484745</v>
      </c>
      <c r="BC277" s="714">
        <v>-2662.216906527643</v>
      </c>
      <c r="BD277" s="714">
        <v>-2683.9347631550263</v>
      </c>
      <c r="BE277" s="714">
        <v>-2705.4265432379216</v>
      </c>
      <c r="BF277" s="714">
        <v>-2726.7084133853095</v>
      </c>
      <c r="BG277" s="714">
        <v>-2747.7929985481969</v>
      </c>
      <c r="BH277" s="714">
        <v>-2768.6882391755898</v>
      </c>
      <c r="BI277" s="714">
        <v>-2789.4026471384859</v>
      </c>
      <c r="BJ277" s="714">
        <v>-2809.9482759658677</v>
      </c>
      <c r="BK277" s="714">
        <v>-2830.3336375287581</v>
      </c>
      <c r="BL277" s="714">
        <v>-2850.5668151316531</v>
      </c>
      <c r="BM277" s="714">
        <v>-2870.6560349345491</v>
      </c>
      <c r="BN277" s="714">
        <v>-2890.6054100174406</v>
      </c>
      <c r="BO277" s="714">
        <v>-2910.4231665403313</v>
      </c>
      <c r="BP277" s="714">
        <v>-2930.1175306632213</v>
      </c>
      <c r="BQ277" s="714">
        <v>-2949.6926154661196</v>
      </c>
      <c r="BR277" s="714">
        <v>-2969.1525340290063</v>
      </c>
      <c r="BS277" s="714">
        <v>-2988.5055125118997</v>
      </c>
      <c r="BT277" s="714">
        <v>-3007.7556639947943</v>
      </c>
      <c r="BU277" s="714">
        <v>-3026.9071015576883</v>
      </c>
      <c r="BV277" s="714">
        <v>-3045.9639382805835</v>
      </c>
      <c r="BW277" s="714">
        <v>-3064.9302872434746</v>
      </c>
      <c r="BX277" s="714">
        <v>-3083.8102615263742</v>
      </c>
      <c r="BY277" s="714">
        <v>-3102.6079742092625</v>
      </c>
      <c r="BZ277" s="714">
        <v>-3121.3234252921502</v>
      </c>
      <c r="CA277" s="714">
        <v>-3139.9648409350448</v>
      </c>
      <c r="CB277" s="714">
        <v>-3158.5322211379425</v>
      </c>
      <c r="CC277" s="714">
        <v>-3177.0296789808344</v>
      </c>
      <c r="CD277" s="714">
        <v>-3195.4613275437296</v>
      </c>
      <c r="CE277" s="714">
        <v>-3213.8312799066225</v>
      </c>
      <c r="CF277" s="714">
        <v>-3232.1395360695096</v>
      </c>
      <c r="CG277" s="714">
        <v>-3250.3860960324055</v>
      </c>
      <c r="CH277" s="714">
        <v>-3268.5791859552992</v>
      </c>
      <c r="CI277" s="714">
        <v>-3286.7146927581925</v>
      </c>
      <c r="CJ277" s="714">
        <v>-3304.8008426010929</v>
      </c>
      <c r="CK277" s="714">
        <v>-3322.8335224039802</v>
      </c>
      <c r="CL277" s="714">
        <v>-3340.820958326869</v>
      </c>
      <c r="CM277" s="714">
        <v>-3358.7590372897685</v>
      </c>
      <c r="CN277" s="714">
        <v>-3376.6559854526495</v>
      </c>
      <c r="CO277" s="714">
        <v>-3394.5076897355466</v>
      </c>
      <c r="CP277" s="714">
        <v>-3412.3182632184471</v>
      </c>
      <c r="CQ277" s="714">
        <v>-3430.0877059013364</v>
      </c>
      <c r="CR277" s="714">
        <v>-3447.8201308642274</v>
      </c>
      <c r="CS277" s="714">
        <v>-3465.5155381071199</v>
      </c>
      <c r="CT277" s="714">
        <v>166.76228272460503</v>
      </c>
      <c r="CU277" s="714">
        <v>-3500.7994125129153</v>
      </c>
      <c r="CV277" s="714">
        <v>-3518.3919927558018</v>
      </c>
      <c r="CW277" s="714">
        <v>-3535.9516683586953</v>
      </c>
      <c r="CX277" s="714">
        <v>-3553.4784393215923</v>
      </c>
      <c r="CY277" s="714">
        <v>-3570.97641872448</v>
      </c>
      <c r="CZ277" s="953">
        <v>0</v>
      </c>
      <c r="DA277" s="954">
        <v>0</v>
      </c>
      <c r="DB277" s="954">
        <v>0</v>
      </c>
      <c r="DC277" s="954">
        <v>0</v>
      </c>
      <c r="DD277" s="954">
        <v>0</v>
      </c>
      <c r="DE277" s="954">
        <v>0</v>
      </c>
      <c r="DF277" s="954">
        <v>0</v>
      </c>
      <c r="DG277" s="954">
        <v>0</v>
      </c>
      <c r="DH277" s="954">
        <v>0</v>
      </c>
      <c r="DI277" s="954">
        <v>0</v>
      </c>
      <c r="DJ277" s="954">
        <v>0</v>
      </c>
      <c r="DK277" s="954">
        <v>0</v>
      </c>
      <c r="DL277" s="954">
        <v>0</v>
      </c>
      <c r="DM277" s="954">
        <v>0</v>
      </c>
      <c r="DN277" s="954">
        <v>0</v>
      </c>
      <c r="DO277" s="954">
        <v>0</v>
      </c>
      <c r="DP277" s="954">
        <v>0</v>
      </c>
      <c r="DQ277" s="954">
        <v>0</v>
      </c>
      <c r="DR277" s="954">
        <v>0</v>
      </c>
      <c r="DS277" s="954">
        <v>0</v>
      </c>
      <c r="DT277" s="954">
        <v>0</v>
      </c>
      <c r="DU277" s="954">
        <v>0</v>
      </c>
      <c r="DV277" s="954">
        <v>0</v>
      </c>
      <c r="DW277" s="955">
        <v>0</v>
      </c>
      <c r="DX277" s="934"/>
    </row>
    <row r="278" spans="2:128" x14ac:dyDescent="0.2">
      <c r="B278" s="965"/>
      <c r="C278" s="966"/>
      <c r="D278" s="885"/>
      <c r="E278" s="920"/>
      <c r="F278" s="885"/>
      <c r="G278" s="885"/>
      <c r="H278" s="885"/>
      <c r="I278" s="885"/>
      <c r="J278" s="885"/>
      <c r="K278" s="885"/>
      <c r="L278" s="885"/>
      <c r="M278" s="885"/>
      <c r="N278" s="885"/>
      <c r="O278" s="885"/>
      <c r="P278" s="885"/>
      <c r="Q278" s="885"/>
      <c r="R278" s="964"/>
      <c r="S278" s="885"/>
      <c r="T278" s="885"/>
      <c r="U278" s="699" t="s">
        <v>496</v>
      </c>
      <c r="V278" s="697" t="s">
        <v>123</v>
      </c>
      <c r="W278" s="701" t="s">
        <v>493</v>
      </c>
      <c r="X278" s="714">
        <v>0</v>
      </c>
      <c r="Y278" s="714">
        <v>0</v>
      </c>
      <c r="Z278" s="714">
        <v>0</v>
      </c>
      <c r="AA278" s="714">
        <v>0</v>
      </c>
      <c r="AB278" s="714">
        <v>0</v>
      </c>
      <c r="AC278" s="714">
        <v>0</v>
      </c>
      <c r="AD278" s="714">
        <v>0</v>
      </c>
      <c r="AE278" s="714">
        <v>0</v>
      </c>
      <c r="AF278" s="714">
        <v>0</v>
      </c>
      <c r="AG278" s="714">
        <v>0</v>
      </c>
      <c r="AH278" s="714">
        <v>0</v>
      </c>
      <c r="AI278" s="714">
        <v>0</v>
      </c>
      <c r="AJ278" s="714">
        <v>0</v>
      </c>
      <c r="AK278" s="714">
        <v>0</v>
      </c>
      <c r="AL278" s="714">
        <v>0</v>
      </c>
      <c r="AM278" s="714">
        <v>0</v>
      </c>
      <c r="AN278" s="714">
        <v>0</v>
      </c>
      <c r="AO278" s="714">
        <v>0</v>
      </c>
      <c r="AP278" s="714">
        <v>0</v>
      </c>
      <c r="AQ278" s="714">
        <v>0</v>
      </c>
      <c r="AR278" s="714">
        <v>0</v>
      </c>
      <c r="AS278" s="714">
        <v>0</v>
      </c>
      <c r="AT278" s="714">
        <v>0</v>
      </c>
      <c r="AU278" s="714">
        <v>0</v>
      </c>
      <c r="AV278" s="714">
        <v>0</v>
      </c>
      <c r="AW278" s="714">
        <v>0</v>
      </c>
      <c r="AX278" s="714">
        <v>0</v>
      </c>
      <c r="AY278" s="714">
        <v>0</v>
      </c>
      <c r="AZ278" s="714">
        <v>0</v>
      </c>
      <c r="BA278" s="714">
        <v>0</v>
      </c>
      <c r="BB278" s="714">
        <v>0</v>
      </c>
      <c r="BC278" s="714">
        <v>0</v>
      </c>
      <c r="BD278" s="714">
        <v>0</v>
      </c>
      <c r="BE278" s="714">
        <v>0</v>
      </c>
      <c r="BF278" s="714">
        <v>0</v>
      </c>
      <c r="BG278" s="714">
        <v>0</v>
      </c>
      <c r="BH278" s="714">
        <v>0</v>
      </c>
      <c r="BI278" s="714">
        <v>0</v>
      </c>
      <c r="BJ278" s="714">
        <v>0</v>
      </c>
      <c r="BK278" s="714">
        <v>0</v>
      </c>
      <c r="BL278" s="714">
        <v>0</v>
      </c>
      <c r="BM278" s="714">
        <v>0</v>
      </c>
      <c r="BN278" s="714">
        <v>0</v>
      </c>
      <c r="BO278" s="714">
        <v>0</v>
      </c>
      <c r="BP278" s="714">
        <v>0</v>
      </c>
      <c r="BQ278" s="714">
        <v>0</v>
      </c>
      <c r="BR278" s="714">
        <v>0</v>
      </c>
      <c r="BS278" s="714">
        <v>0</v>
      </c>
      <c r="BT278" s="714">
        <v>0</v>
      </c>
      <c r="BU278" s="714">
        <v>0</v>
      </c>
      <c r="BV278" s="714">
        <v>0</v>
      </c>
      <c r="BW278" s="714">
        <v>0</v>
      </c>
      <c r="BX278" s="714">
        <v>0</v>
      </c>
      <c r="BY278" s="714">
        <v>0</v>
      </c>
      <c r="BZ278" s="714">
        <v>0</v>
      </c>
      <c r="CA278" s="714">
        <v>0</v>
      </c>
      <c r="CB278" s="714">
        <v>0</v>
      </c>
      <c r="CC278" s="714">
        <v>0</v>
      </c>
      <c r="CD278" s="714">
        <v>0</v>
      </c>
      <c r="CE278" s="714">
        <v>0</v>
      </c>
      <c r="CF278" s="714">
        <v>0</v>
      </c>
      <c r="CG278" s="714">
        <v>0</v>
      </c>
      <c r="CH278" s="714">
        <v>0</v>
      </c>
      <c r="CI278" s="714">
        <v>0</v>
      </c>
      <c r="CJ278" s="714">
        <v>0</v>
      </c>
      <c r="CK278" s="714">
        <v>0</v>
      </c>
      <c r="CL278" s="714">
        <v>0</v>
      </c>
      <c r="CM278" s="714">
        <v>0</v>
      </c>
      <c r="CN278" s="714">
        <v>0</v>
      </c>
      <c r="CO278" s="714">
        <v>0</v>
      </c>
      <c r="CP278" s="714">
        <v>0</v>
      </c>
      <c r="CQ278" s="714">
        <v>0</v>
      </c>
      <c r="CR278" s="714">
        <v>0</v>
      </c>
      <c r="CS278" s="714">
        <v>0</v>
      </c>
      <c r="CT278" s="714">
        <v>0</v>
      </c>
      <c r="CU278" s="714">
        <v>0</v>
      </c>
      <c r="CV278" s="714">
        <v>0</v>
      </c>
      <c r="CW278" s="714">
        <v>0</v>
      </c>
      <c r="CX278" s="714">
        <v>0</v>
      </c>
      <c r="CY278" s="714">
        <v>0</v>
      </c>
      <c r="CZ278" s="953">
        <v>0</v>
      </c>
      <c r="DA278" s="954">
        <v>0</v>
      </c>
      <c r="DB278" s="954">
        <v>0</v>
      </c>
      <c r="DC278" s="954">
        <v>0</v>
      </c>
      <c r="DD278" s="954">
        <v>0</v>
      </c>
      <c r="DE278" s="954">
        <v>0</v>
      </c>
      <c r="DF278" s="954">
        <v>0</v>
      </c>
      <c r="DG278" s="954">
        <v>0</v>
      </c>
      <c r="DH278" s="954">
        <v>0</v>
      </c>
      <c r="DI278" s="954">
        <v>0</v>
      </c>
      <c r="DJ278" s="954">
        <v>0</v>
      </c>
      <c r="DK278" s="954">
        <v>0</v>
      </c>
      <c r="DL278" s="954">
        <v>0</v>
      </c>
      <c r="DM278" s="954">
        <v>0</v>
      </c>
      <c r="DN278" s="954">
        <v>0</v>
      </c>
      <c r="DO278" s="954">
        <v>0</v>
      </c>
      <c r="DP278" s="954">
        <v>0</v>
      </c>
      <c r="DQ278" s="954">
        <v>0</v>
      </c>
      <c r="DR278" s="954">
        <v>0</v>
      </c>
      <c r="DS278" s="954">
        <v>0</v>
      </c>
      <c r="DT278" s="954">
        <v>0</v>
      </c>
      <c r="DU278" s="954">
        <v>0</v>
      </c>
      <c r="DV278" s="954">
        <v>0</v>
      </c>
      <c r="DW278" s="955">
        <v>0</v>
      </c>
      <c r="DX278" s="934"/>
    </row>
    <row r="279" spans="2:128" x14ac:dyDescent="0.2">
      <c r="B279" s="965"/>
      <c r="C279" s="966"/>
      <c r="D279" s="885"/>
      <c r="E279" s="920"/>
      <c r="F279" s="885"/>
      <c r="G279" s="885"/>
      <c r="H279" s="885"/>
      <c r="I279" s="885"/>
      <c r="J279" s="885"/>
      <c r="K279" s="885"/>
      <c r="L279" s="885"/>
      <c r="M279" s="885"/>
      <c r="N279" s="885"/>
      <c r="O279" s="885"/>
      <c r="P279" s="885"/>
      <c r="Q279" s="885"/>
      <c r="R279" s="964"/>
      <c r="S279" s="885"/>
      <c r="T279" s="885"/>
      <c r="U279" s="702" t="s">
        <v>497</v>
      </c>
      <c r="V279" s="703" t="s">
        <v>123</v>
      </c>
      <c r="W279" s="701" t="s">
        <v>493</v>
      </c>
      <c r="X279" s="714">
        <v>0</v>
      </c>
      <c r="Y279" s="714">
        <v>0</v>
      </c>
      <c r="Z279" s="714">
        <v>0</v>
      </c>
      <c r="AA279" s="714">
        <v>0</v>
      </c>
      <c r="AB279" s="714">
        <v>0</v>
      </c>
      <c r="AC279" s="714">
        <v>0</v>
      </c>
      <c r="AD279" s="714">
        <v>0</v>
      </c>
      <c r="AE279" s="714">
        <v>0</v>
      </c>
      <c r="AF279" s="714">
        <v>0</v>
      </c>
      <c r="AG279" s="714">
        <v>0</v>
      </c>
      <c r="AH279" s="714">
        <v>0</v>
      </c>
      <c r="AI279" s="714">
        <v>0</v>
      </c>
      <c r="AJ279" s="714">
        <v>0</v>
      </c>
      <c r="AK279" s="714">
        <v>0</v>
      </c>
      <c r="AL279" s="714">
        <v>0</v>
      </c>
      <c r="AM279" s="714">
        <v>0</v>
      </c>
      <c r="AN279" s="714">
        <v>0</v>
      </c>
      <c r="AO279" s="714">
        <v>0</v>
      </c>
      <c r="AP279" s="714">
        <v>0</v>
      </c>
      <c r="AQ279" s="714">
        <v>0</v>
      </c>
      <c r="AR279" s="714">
        <v>0</v>
      </c>
      <c r="AS279" s="714">
        <v>0</v>
      </c>
      <c r="AT279" s="714">
        <v>0</v>
      </c>
      <c r="AU279" s="714">
        <v>0</v>
      </c>
      <c r="AV279" s="714">
        <v>0</v>
      </c>
      <c r="AW279" s="714">
        <v>0</v>
      </c>
      <c r="AX279" s="714">
        <v>0</v>
      </c>
      <c r="AY279" s="714">
        <v>0</v>
      </c>
      <c r="AZ279" s="714">
        <v>0</v>
      </c>
      <c r="BA279" s="714">
        <v>0</v>
      </c>
      <c r="BB279" s="714">
        <v>0</v>
      </c>
      <c r="BC279" s="714">
        <v>0</v>
      </c>
      <c r="BD279" s="714">
        <v>0</v>
      </c>
      <c r="BE279" s="714">
        <v>0</v>
      </c>
      <c r="BF279" s="714">
        <v>0</v>
      </c>
      <c r="BG279" s="714">
        <v>0</v>
      </c>
      <c r="BH279" s="714">
        <v>0</v>
      </c>
      <c r="BI279" s="714">
        <v>0</v>
      </c>
      <c r="BJ279" s="714">
        <v>0</v>
      </c>
      <c r="BK279" s="714">
        <v>0</v>
      </c>
      <c r="BL279" s="714">
        <v>0</v>
      </c>
      <c r="BM279" s="714">
        <v>0</v>
      </c>
      <c r="BN279" s="714">
        <v>0</v>
      </c>
      <c r="BO279" s="714">
        <v>0</v>
      </c>
      <c r="BP279" s="714">
        <v>0</v>
      </c>
      <c r="BQ279" s="714">
        <v>0</v>
      </c>
      <c r="BR279" s="714">
        <v>0</v>
      </c>
      <c r="BS279" s="714">
        <v>0</v>
      </c>
      <c r="BT279" s="714">
        <v>0</v>
      </c>
      <c r="BU279" s="714">
        <v>0</v>
      </c>
      <c r="BV279" s="714">
        <v>0</v>
      </c>
      <c r="BW279" s="714">
        <v>0</v>
      </c>
      <c r="BX279" s="714">
        <v>0</v>
      </c>
      <c r="BY279" s="714">
        <v>0</v>
      </c>
      <c r="BZ279" s="714">
        <v>0</v>
      </c>
      <c r="CA279" s="714">
        <v>0</v>
      </c>
      <c r="CB279" s="714">
        <v>0</v>
      </c>
      <c r="CC279" s="714">
        <v>0</v>
      </c>
      <c r="CD279" s="714">
        <v>0</v>
      </c>
      <c r="CE279" s="714">
        <v>0</v>
      </c>
      <c r="CF279" s="714">
        <v>0</v>
      </c>
      <c r="CG279" s="714">
        <v>0</v>
      </c>
      <c r="CH279" s="714">
        <v>0</v>
      </c>
      <c r="CI279" s="714">
        <v>0</v>
      </c>
      <c r="CJ279" s="714">
        <v>0</v>
      </c>
      <c r="CK279" s="714">
        <v>0</v>
      </c>
      <c r="CL279" s="714">
        <v>0</v>
      </c>
      <c r="CM279" s="714">
        <v>0</v>
      </c>
      <c r="CN279" s="714">
        <v>0</v>
      </c>
      <c r="CO279" s="714">
        <v>0</v>
      </c>
      <c r="CP279" s="714">
        <v>0</v>
      </c>
      <c r="CQ279" s="714">
        <v>0</v>
      </c>
      <c r="CR279" s="714">
        <v>0</v>
      </c>
      <c r="CS279" s="714">
        <v>0</v>
      </c>
      <c r="CT279" s="714">
        <v>0</v>
      </c>
      <c r="CU279" s="714">
        <v>0</v>
      </c>
      <c r="CV279" s="714">
        <v>0</v>
      </c>
      <c r="CW279" s="714">
        <v>0</v>
      </c>
      <c r="CX279" s="714">
        <v>0</v>
      </c>
      <c r="CY279" s="714">
        <v>0</v>
      </c>
      <c r="CZ279" s="953">
        <v>0</v>
      </c>
      <c r="DA279" s="954">
        <v>0</v>
      </c>
      <c r="DB279" s="954">
        <v>0</v>
      </c>
      <c r="DC279" s="954">
        <v>0</v>
      </c>
      <c r="DD279" s="954">
        <v>0</v>
      </c>
      <c r="DE279" s="954">
        <v>0</v>
      </c>
      <c r="DF279" s="954">
        <v>0</v>
      </c>
      <c r="DG279" s="954">
        <v>0</v>
      </c>
      <c r="DH279" s="954">
        <v>0</v>
      </c>
      <c r="DI279" s="954">
        <v>0</v>
      </c>
      <c r="DJ279" s="954">
        <v>0</v>
      </c>
      <c r="DK279" s="954">
        <v>0</v>
      </c>
      <c r="DL279" s="954">
        <v>0</v>
      </c>
      <c r="DM279" s="954">
        <v>0</v>
      </c>
      <c r="DN279" s="954">
        <v>0</v>
      </c>
      <c r="DO279" s="954">
        <v>0</v>
      </c>
      <c r="DP279" s="954">
        <v>0</v>
      </c>
      <c r="DQ279" s="954">
        <v>0</v>
      </c>
      <c r="DR279" s="954">
        <v>0</v>
      </c>
      <c r="DS279" s="954">
        <v>0</v>
      </c>
      <c r="DT279" s="954">
        <v>0</v>
      </c>
      <c r="DU279" s="954">
        <v>0</v>
      </c>
      <c r="DV279" s="954">
        <v>0</v>
      </c>
      <c r="DW279" s="955">
        <v>0</v>
      </c>
      <c r="DX279" s="934"/>
    </row>
    <row r="280" spans="2:128" x14ac:dyDescent="0.2">
      <c r="B280" s="965"/>
      <c r="C280" s="966"/>
      <c r="D280" s="885"/>
      <c r="E280" s="920"/>
      <c r="F280" s="885"/>
      <c r="G280" s="885"/>
      <c r="H280" s="885"/>
      <c r="I280" s="885"/>
      <c r="J280" s="885"/>
      <c r="K280" s="885"/>
      <c r="L280" s="885"/>
      <c r="M280" s="885"/>
      <c r="N280" s="885"/>
      <c r="O280" s="885"/>
      <c r="P280" s="885"/>
      <c r="Q280" s="885"/>
      <c r="R280" s="964"/>
      <c r="S280" s="885"/>
      <c r="T280" s="885"/>
      <c r="U280" s="699" t="s">
        <v>498</v>
      </c>
      <c r="V280" s="697" t="s">
        <v>123</v>
      </c>
      <c r="W280" s="701" t="s">
        <v>493</v>
      </c>
      <c r="X280" s="714">
        <v>0</v>
      </c>
      <c r="Y280" s="714">
        <v>0</v>
      </c>
      <c r="Z280" s="714">
        <v>0</v>
      </c>
      <c r="AA280" s="714">
        <v>0</v>
      </c>
      <c r="AB280" s="714">
        <v>0</v>
      </c>
      <c r="AC280" s="714">
        <v>0</v>
      </c>
      <c r="AD280" s="714">
        <v>0</v>
      </c>
      <c r="AE280" s="714">
        <v>0</v>
      </c>
      <c r="AF280" s="714">
        <v>0</v>
      </c>
      <c r="AG280" s="714">
        <v>0</v>
      </c>
      <c r="AH280" s="714">
        <v>0</v>
      </c>
      <c r="AI280" s="714">
        <v>0</v>
      </c>
      <c r="AJ280" s="714">
        <v>0</v>
      </c>
      <c r="AK280" s="714">
        <v>0</v>
      </c>
      <c r="AL280" s="714">
        <v>0</v>
      </c>
      <c r="AM280" s="714">
        <v>0</v>
      </c>
      <c r="AN280" s="714">
        <v>0</v>
      </c>
      <c r="AO280" s="714">
        <v>0</v>
      </c>
      <c r="AP280" s="714">
        <v>0</v>
      </c>
      <c r="AQ280" s="714">
        <v>0</v>
      </c>
      <c r="AR280" s="714">
        <v>0</v>
      </c>
      <c r="AS280" s="714">
        <v>0</v>
      </c>
      <c r="AT280" s="714">
        <v>0</v>
      </c>
      <c r="AU280" s="714">
        <v>0</v>
      </c>
      <c r="AV280" s="714">
        <v>0</v>
      </c>
      <c r="AW280" s="714">
        <v>0</v>
      </c>
      <c r="AX280" s="714">
        <v>0</v>
      </c>
      <c r="AY280" s="714">
        <v>0</v>
      </c>
      <c r="AZ280" s="714">
        <v>0</v>
      </c>
      <c r="BA280" s="714">
        <v>0</v>
      </c>
      <c r="BB280" s="714">
        <v>0</v>
      </c>
      <c r="BC280" s="714">
        <v>0</v>
      </c>
      <c r="BD280" s="714">
        <v>0</v>
      </c>
      <c r="BE280" s="714">
        <v>0</v>
      </c>
      <c r="BF280" s="714">
        <v>0</v>
      </c>
      <c r="BG280" s="714">
        <v>0</v>
      </c>
      <c r="BH280" s="714">
        <v>0</v>
      </c>
      <c r="BI280" s="714">
        <v>0</v>
      </c>
      <c r="BJ280" s="714">
        <v>0</v>
      </c>
      <c r="BK280" s="714">
        <v>0</v>
      </c>
      <c r="BL280" s="714">
        <v>0</v>
      </c>
      <c r="BM280" s="714">
        <v>0</v>
      </c>
      <c r="BN280" s="714">
        <v>0</v>
      </c>
      <c r="BO280" s="714">
        <v>0</v>
      </c>
      <c r="BP280" s="714">
        <v>0</v>
      </c>
      <c r="BQ280" s="714">
        <v>0</v>
      </c>
      <c r="BR280" s="714">
        <v>0</v>
      </c>
      <c r="BS280" s="714">
        <v>0</v>
      </c>
      <c r="BT280" s="714">
        <v>0</v>
      </c>
      <c r="BU280" s="714">
        <v>0</v>
      </c>
      <c r="BV280" s="714">
        <v>0</v>
      </c>
      <c r="BW280" s="714">
        <v>0</v>
      </c>
      <c r="BX280" s="714">
        <v>0</v>
      </c>
      <c r="BY280" s="714">
        <v>0</v>
      </c>
      <c r="BZ280" s="714">
        <v>0</v>
      </c>
      <c r="CA280" s="714">
        <v>0</v>
      </c>
      <c r="CB280" s="714">
        <v>0</v>
      </c>
      <c r="CC280" s="714">
        <v>0</v>
      </c>
      <c r="CD280" s="714">
        <v>0</v>
      </c>
      <c r="CE280" s="714">
        <v>0</v>
      </c>
      <c r="CF280" s="714">
        <v>0</v>
      </c>
      <c r="CG280" s="714">
        <v>0</v>
      </c>
      <c r="CH280" s="714">
        <v>0</v>
      </c>
      <c r="CI280" s="714">
        <v>0</v>
      </c>
      <c r="CJ280" s="714">
        <v>0</v>
      </c>
      <c r="CK280" s="714">
        <v>0</v>
      </c>
      <c r="CL280" s="714">
        <v>0</v>
      </c>
      <c r="CM280" s="714">
        <v>0</v>
      </c>
      <c r="CN280" s="714">
        <v>0</v>
      </c>
      <c r="CO280" s="714">
        <v>0</v>
      </c>
      <c r="CP280" s="714">
        <v>0</v>
      </c>
      <c r="CQ280" s="714">
        <v>0</v>
      </c>
      <c r="CR280" s="714">
        <v>0</v>
      </c>
      <c r="CS280" s="714">
        <v>0</v>
      </c>
      <c r="CT280" s="714">
        <v>0</v>
      </c>
      <c r="CU280" s="714">
        <v>0</v>
      </c>
      <c r="CV280" s="714">
        <v>0</v>
      </c>
      <c r="CW280" s="714">
        <v>0</v>
      </c>
      <c r="CX280" s="714">
        <v>0</v>
      </c>
      <c r="CY280" s="714">
        <v>0</v>
      </c>
      <c r="CZ280" s="953">
        <v>0</v>
      </c>
      <c r="DA280" s="954">
        <v>0</v>
      </c>
      <c r="DB280" s="954">
        <v>0</v>
      </c>
      <c r="DC280" s="954">
        <v>0</v>
      </c>
      <c r="DD280" s="954">
        <v>0</v>
      </c>
      <c r="DE280" s="954">
        <v>0</v>
      </c>
      <c r="DF280" s="954">
        <v>0</v>
      </c>
      <c r="DG280" s="954">
        <v>0</v>
      </c>
      <c r="DH280" s="954">
        <v>0</v>
      </c>
      <c r="DI280" s="954">
        <v>0</v>
      </c>
      <c r="DJ280" s="954">
        <v>0</v>
      </c>
      <c r="DK280" s="954">
        <v>0</v>
      </c>
      <c r="DL280" s="954">
        <v>0</v>
      </c>
      <c r="DM280" s="954">
        <v>0</v>
      </c>
      <c r="DN280" s="954">
        <v>0</v>
      </c>
      <c r="DO280" s="954">
        <v>0</v>
      </c>
      <c r="DP280" s="954">
        <v>0</v>
      </c>
      <c r="DQ280" s="954">
        <v>0</v>
      </c>
      <c r="DR280" s="954">
        <v>0</v>
      </c>
      <c r="DS280" s="954">
        <v>0</v>
      </c>
      <c r="DT280" s="954">
        <v>0</v>
      </c>
      <c r="DU280" s="954">
        <v>0</v>
      </c>
      <c r="DV280" s="954">
        <v>0</v>
      </c>
      <c r="DW280" s="955">
        <v>0</v>
      </c>
      <c r="DX280" s="934"/>
    </row>
    <row r="281" spans="2:128" x14ac:dyDescent="0.2">
      <c r="B281" s="967"/>
      <c r="C281" s="966"/>
      <c r="D281" s="885"/>
      <c r="E281" s="920"/>
      <c r="F281" s="885"/>
      <c r="G281" s="885"/>
      <c r="H281" s="885"/>
      <c r="I281" s="885"/>
      <c r="J281" s="885"/>
      <c r="K281" s="885"/>
      <c r="L281" s="885"/>
      <c r="M281" s="885"/>
      <c r="N281" s="885"/>
      <c r="O281" s="885"/>
      <c r="P281" s="885"/>
      <c r="Q281" s="885"/>
      <c r="R281" s="964"/>
      <c r="S281" s="885"/>
      <c r="T281" s="885"/>
      <c r="U281" s="699" t="s">
        <v>499</v>
      </c>
      <c r="V281" s="697" t="s">
        <v>123</v>
      </c>
      <c r="W281" s="701" t="s">
        <v>493</v>
      </c>
      <c r="X281" s="714">
        <v>0</v>
      </c>
      <c r="Y281" s="714">
        <v>0</v>
      </c>
      <c r="Z281" s="714">
        <v>0</v>
      </c>
      <c r="AA281" s="714">
        <v>0</v>
      </c>
      <c r="AB281" s="714">
        <v>0</v>
      </c>
      <c r="AC281" s="714">
        <v>0</v>
      </c>
      <c r="AD281" s="714">
        <v>0</v>
      </c>
      <c r="AE281" s="714">
        <v>0</v>
      </c>
      <c r="AF281" s="714">
        <v>0</v>
      </c>
      <c r="AG281" s="714">
        <v>0</v>
      </c>
      <c r="AH281" s="714">
        <v>0</v>
      </c>
      <c r="AI281" s="714">
        <v>0</v>
      </c>
      <c r="AJ281" s="714">
        <v>0</v>
      </c>
      <c r="AK281" s="714">
        <v>0</v>
      </c>
      <c r="AL281" s="714">
        <v>0</v>
      </c>
      <c r="AM281" s="714">
        <v>0</v>
      </c>
      <c r="AN281" s="714">
        <v>0</v>
      </c>
      <c r="AO281" s="714">
        <v>0</v>
      </c>
      <c r="AP281" s="714">
        <v>0</v>
      </c>
      <c r="AQ281" s="714">
        <v>0</v>
      </c>
      <c r="AR281" s="714">
        <v>0</v>
      </c>
      <c r="AS281" s="714">
        <v>0</v>
      </c>
      <c r="AT281" s="714">
        <v>0</v>
      </c>
      <c r="AU281" s="714">
        <v>0</v>
      </c>
      <c r="AV281" s="714">
        <v>0</v>
      </c>
      <c r="AW281" s="714">
        <v>0</v>
      </c>
      <c r="AX281" s="714">
        <v>0</v>
      </c>
      <c r="AY281" s="714">
        <v>0</v>
      </c>
      <c r="AZ281" s="714">
        <v>0</v>
      </c>
      <c r="BA281" s="714">
        <v>0</v>
      </c>
      <c r="BB281" s="714">
        <v>0</v>
      </c>
      <c r="BC281" s="714">
        <v>0</v>
      </c>
      <c r="BD281" s="714">
        <v>0</v>
      </c>
      <c r="BE281" s="714">
        <v>0</v>
      </c>
      <c r="BF281" s="714">
        <v>0</v>
      </c>
      <c r="BG281" s="714">
        <v>0</v>
      </c>
      <c r="BH281" s="714">
        <v>0</v>
      </c>
      <c r="BI281" s="714">
        <v>0</v>
      </c>
      <c r="BJ281" s="714">
        <v>0</v>
      </c>
      <c r="BK281" s="714">
        <v>0</v>
      </c>
      <c r="BL281" s="714">
        <v>0</v>
      </c>
      <c r="BM281" s="714">
        <v>0</v>
      </c>
      <c r="BN281" s="714">
        <v>0</v>
      </c>
      <c r="BO281" s="714">
        <v>0</v>
      </c>
      <c r="BP281" s="714">
        <v>0</v>
      </c>
      <c r="BQ281" s="714">
        <v>0</v>
      </c>
      <c r="BR281" s="714">
        <v>0</v>
      </c>
      <c r="BS281" s="714">
        <v>0</v>
      </c>
      <c r="BT281" s="714">
        <v>0</v>
      </c>
      <c r="BU281" s="714">
        <v>0</v>
      </c>
      <c r="BV281" s="714">
        <v>0</v>
      </c>
      <c r="BW281" s="714">
        <v>0</v>
      </c>
      <c r="BX281" s="714">
        <v>0</v>
      </c>
      <c r="BY281" s="714">
        <v>0</v>
      </c>
      <c r="BZ281" s="714">
        <v>0</v>
      </c>
      <c r="CA281" s="714">
        <v>0</v>
      </c>
      <c r="CB281" s="714">
        <v>0</v>
      </c>
      <c r="CC281" s="714">
        <v>0</v>
      </c>
      <c r="CD281" s="714">
        <v>0</v>
      </c>
      <c r="CE281" s="714">
        <v>0</v>
      </c>
      <c r="CF281" s="714">
        <v>0</v>
      </c>
      <c r="CG281" s="714">
        <v>0</v>
      </c>
      <c r="CH281" s="714">
        <v>0</v>
      </c>
      <c r="CI281" s="714">
        <v>0</v>
      </c>
      <c r="CJ281" s="714">
        <v>0</v>
      </c>
      <c r="CK281" s="714">
        <v>0</v>
      </c>
      <c r="CL281" s="714">
        <v>0</v>
      </c>
      <c r="CM281" s="714">
        <v>0</v>
      </c>
      <c r="CN281" s="714">
        <v>0</v>
      </c>
      <c r="CO281" s="714">
        <v>0</v>
      </c>
      <c r="CP281" s="714">
        <v>0</v>
      </c>
      <c r="CQ281" s="714">
        <v>0</v>
      </c>
      <c r="CR281" s="714">
        <v>0</v>
      </c>
      <c r="CS281" s="714">
        <v>0</v>
      </c>
      <c r="CT281" s="714">
        <v>0</v>
      </c>
      <c r="CU281" s="714">
        <v>0</v>
      </c>
      <c r="CV281" s="714">
        <v>0</v>
      </c>
      <c r="CW281" s="714">
        <v>0</v>
      </c>
      <c r="CX281" s="714">
        <v>0</v>
      </c>
      <c r="CY281" s="714">
        <v>0</v>
      </c>
      <c r="CZ281" s="953">
        <v>0</v>
      </c>
      <c r="DA281" s="954">
        <v>0</v>
      </c>
      <c r="DB281" s="954">
        <v>0</v>
      </c>
      <c r="DC281" s="954">
        <v>0</v>
      </c>
      <c r="DD281" s="954">
        <v>0</v>
      </c>
      <c r="DE281" s="954">
        <v>0</v>
      </c>
      <c r="DF281" s="954">
        <v>0</v>
      </c>
      <c r="DG281" s="954">
        <v>0</v>
      </c>
      <c r="DH281" s="954">
        <v>0</v>
      </c>
      <c r="DI281" s="954">
        <v>0</v>
      </c>
      <c r="DJ281" s="954">
        <v>0</v>
      </c>
      <c r="DK281" s="954">
        <v>0</v>
      </c>
      <c r="DL281" s="954">
        <v>0</v>
      </c>
      <c r="DM281" s="954">
        <v>0</v>
      </c>
      <c r="DN281" s="954">
        <v>0</v>
      </c>
      <c r="DO281" s="954">
        <v>0</v>
      </c>
      <c r="DP281" s="954">
        <v>0</v>
      </c>
      <c r="DQ281" s="954">
        <v>0</v>
      </c>
      <c r="DR281" s="954">
        <v>0</v>
      </c>
      <c r="DS281" s="954">
        <v>0</v>
      </c>
      <c r="DT281" s="954">
        <v>0</v>
      </c>
      <c r="DU281" s="954">
        <v>0</v>
      </c>
      <c r="DV281" s="954">
        <v>0</v>
      </c>
      <c r="DW281" s="955">
        <v>0</v>
      </c>
      <c r="DX281" s="934"/>
    </row>
    <row r="282" spans="2:128" x14ac:dyDescent="0.2">
      <c r="B282" s="967"/>
      <c r="C282" s="966"/>
      <c r="D282" s="885"/>
      <c r="E282" s="920"/>
      <c r="F282" s="885"/>
      <c r="G282" s="885"/>
      <c r="H282" s="885"/>
      <c r="I282" s="885"/>
      <c r="J282" s="885"/>
      <c r="K282" s="885"/>
      <c r="L282" s="885"/>
      <c r="M282" s="885"/>
      <c r="N282" s="885"/>
      <c r="O282" s="885"/>
      <c r="P282" s="885"/>
      <c r="Q282" s="885"/>
      <c r="R282" s="964"/>
      <c r="S282" s="885"/>
      <c r="T282" s="885"/>
      <c r="U282" s="699" t="s">
        <v>500</v>
      </c>
      <c r="V282" s="697" t="s">
        <v>123</v>
      </c>
      <c r="W282" s="701" t="s">
        <v>493</v>
      </c>
      <c r="X282" s="714">
        <v>5.7427089576162746</v>
      </c>
      <c r="Y282" s="714">
        <v>5.6425267579362846</v>
      </c>
      <c r="Z282" s="714">
        <v>5.6743865914290108</v>
      </c>
      <c r="AA282" s="714">
        <v>5.7255187290017879</v>
      </c>
      <c r="AB282" s="714">
        <v>5.8391025565072905</v>
      </c>
      <c r="AC282" s="714">
        <v>7.4527232968300332</v>
      </c>
      <c r="AD282" s="714">
        <v>7.4329704597927986</v>
      </c>
      <c r="AE282" s="714">
        <v>7.5880209063855624</v>
      </c>
      <c r="AF282" s="714">
        <v>7.5085224785485742</v>
      </c>
      <c r="AG282" s="714">
        <v>7.5871824631328408</v>
      </c>
      <c r="AH282" s="714">
        <v>6.0026515645371354</v>
      </c>
      <c r="AI282" s="714">
        <v>6.0501784140000314</v>
      </c>
      <c r="AJ282" s="714">
        <v>6.0761353186799862</v>
      </c>
      <c r="AK282" s="714">
        <v>6.1264168673399801</v>
      </c>
      <c r="AL282" s="714">
        <v>6.7235609331000283</v>
      </c>
      <c r="AM282" s="714">
        <v>17.706932162979282</v>
      </c>
      <c r="AN282" s="714">
        <v>19.04198275637728</v>
      </c>
      <c r="AO282" s="714">
        <v>12.736000085775288</v>
      </c>
      <c r="AP282" s="714">
        <v>13.492862458593223</v>
      </c>
      <c r="AQ282" s="714">
        <v>14.442556680174718</v>
      </c>
      <c r="AR282" s="714">
        <v>16.897012422622677</v>
      </c>
      <c r="AS282" s="714">
        <v>17.821027346168623</v>
      </c>
      <c r="AT282" s="714">
        <v>18.745044575925284</v>
      </c>
      <c r="AU282" s="714">
        <v>19.669073551860244</v>
      </c>
      <c r="AV282" s="714">
        <v>20.725113524753361</v>
      </c>
      <c r="AW282" s="714">
        <v>17.500747288942307</v>
      </c>
      <c r="AX282" s="714">
        <v>18.107433841101795</v>
      </c>
      <c r="AY282" s="714">
        <v>18.848693853542095</v>
      </c>
      <c r="AZ282" s="714">
        <v>19.589913804700835</v>
      </c>
      <c r="BA282" s="714">
        <v>20.437066931087706</v>
      </c>
      <c r="BB282" s="714">
        <v>34.086869127482593</v>
      </c>
      <c r="BC282" s="714">
        <v>35.279932841004374</v>
      </c>
      <c r="BD282" s="714">
        <v>36.472949966406432</v>
      </c>
      <c r="BE282" s="714">
        <v>37.666015255371732</v>
      </c>
      <c r="BF282" s="714">
        <v>39.029465150967539</v>
      </c>
      <c r="BG282" s="714">
        <v>37.162956590227864</v>
      </c>
      <c r="BH282" s="714">
        <v>38.260569200561207</v>
      </c>
      <c r="BI282" s="714">
        <v>39.515042450368767</v>
      </c>
      <c r="BJ282" s="714">
        <v>40.612653372726953</v>
      </c>
      <c r="BK282" s="714">
        <v>41.867128310509756</v>
      </c>
      <c r="BL282" s="714">
        <v>35.044578763028099</v>
      </c>
      <c r="BM282" s="714">
        <v>35.939878220477723</v>
      </c>
      <c r="BN282" s="714">
        <v>36.835177677927334</v>
      </c>
      <c r="BO282" s="714">
        <v>37.730477135376972</v>
      </c>
      <c r="BP282" s="714">
        <v>38.369976747840994</v>
      </c>
      <c r="BQ282" s="714">
        <v>60.810929310452224</v>
      </c>
      <c r="BR282" s="714">
        <v>61.807829790951601</v>
      </c>
      <c r="BS282" s="714">
        <v>62.605350175350893</v>
      </c>
      <c r="BT282" s="714">
        <v>63.402870559750298</v>
      </c>
      <c r="BU282" s="714">
        <v>64.200390944149504</v>
      </c>
      <c r="BV282" s="714">
        <v>57.448750470586162</v>
      </c>
      <c r="BW282" s="714">
        <v>57.801196792491709</v>
      </c>
      <c r="BX282" s="714">
        <v>58.329866275349744</v>
      </c>
      <c r="BY282" s="714">
        <v>58.682312597255176</v>
      </c>
      <c r="BZ282" s="714">
        <v>59.034758919160623</v>
      </c>
      <c r="CA282" s="714">
        <v>49.44652165545088</v>
      </c>
      <c r="CB282" s="714">
        <v>49.739972822545923</v>
      </c>
      <c r="CC282" s="714">
        <v>49.88669840609289</v>
      </c>
      <c r="CD282" s="714">
        <v>50.033423989640212</v>
      </c>
      <c r="CE282" s="714">
        <v>50.033423989640468</v>
      </c>
      <c r="CF282" s="714">
        <v>74.248780390258389</v>
      </c>
      <c r="CG282" s="714">
        <v>74.031042031342537</v>
      </c>
      <c r="CH282" s="714">
        <v>74.031042031342679</v>
      </c>
      <c r="CI282" s="714">
        <v>73.595565313511102</v>
      </c>
      <c r="CJ282" s="714">
        <v>73.595565313511329</v>
      </c>
      <c r="CK282" s="714">
        <v>65.447553363749861</v>
      </c>
      <c r="CL282" s="714">
        <v>65.253346973946506</v>
      </c>
      <c r="CM282" s="714">
        <v>65.059140584142966</v>
      </c>
      <c r="CN282" s="714">
        <v>64.864934194339483</v>
      </c>
      <c r="CO282" s="714">
        <v>64.476521414732787</v>
      </c>
      <c r="CP282" s="714">
        <v>54.253242683390027</v>
      </c>
      <c r="CQ282" s="714">
        <v>53.90668749185005</v>
      </c>
      <c r="CR282" s="714">
        <v>53.561013495191958</v>
      </c>
      <c r="CS282" s="714">
        <v>53.216176484867546</v>
      </c>
      <c r="CT282" s="714">
        <v>52.872134898880404</v>
      </c>
      <c r="CU282" s="714">
        <v>75.252937754217669</v>
      </c>
      <c r="CV282" s="714">
        <v>74.533225867901365</v>
      </c>
      <c r="CW282" s="714">
        <v>73.814285308014561</v>
      </c>
      <c r="CX282" s="714">
        <v>73.331114433471711</v>
      </c>
      <c r="CY282" s="714">
        <v>72.613566606418786</v>
      </c>
      <c r="CZ282" s="953"/>
      <c r="DA282" s="954"/>
      <c r="DB282" s="954"/>
      <c r="DC282" s="954"/>
      <c r="DD282" s="954"/>
      <c r="DE282" s="954"/>
      <c r="DF282" s="954"/>
      <c r="DG282" s="954"/>
      <c r="DH282" s="954"/>
      <c r="DI282" s="954"/>
      <c r="DJ282" s="954"/>
      <c r="DK282" s="954"/>
      <c r="DL282" s="954"/>
      <c r="DM282" s="954"/>
      <c r="DN282" s="954"/>
      <c r="DO282" s="954"/>
      <c r="DP282" s="954"/>
      <c r="DQ282" s="954"/>
      <c r="DR282" s="954"/>
      <c r="DS282" s="954"/>
      <c r="DT282" s="954"/>
      <c r="DU282" s="954"/>
      <c r="DV282" s="954"/>
      <c r="DW282" s="955"/>
      <c r="DX282" s="934"/>
    </row>
    <row r="283" spans="2:128" x14ac:dyDescent="0.2">
      <c r="B283" s="967"/>
      <c r="C283" s="966"/>
      <c r="D283" s="885"/>
      <c r="E283" s="920"/>
      <c r="F283" s="885"/>
      <c r="G283" s="885"/>
      <c r="H283" s="885"/>
      <c r="I283" s="885"/>
      <c r="J283" s="885"/>
      <c r="K283" s="885"/>
      <c r="L283" s="885"/>
      <c r="M283" s="885"/>
      <c r="N283" s="885"/>
      <c r="O283" s="885"/>
      <c r="P283" s="885"/>
      <c r="Q283" s="885"/>
      <c r="R283" s="964"/>
      <c r="S283" s="885"/>
      <c r="T283" s="885"/>
      <c r="U283" s="699" t="s">
        <v>501</v>
      </c>
      <c r="V283" s="697" t="s">
        <v>123</v>
      </c>
      <c r="W283" s="701" t="s">
        <v>493</v>
      </c>
      <c r="X283" s="714">
        <v>-19.18682166034796</v>
      </c>
      <c r="Y283" s="714">
        <v>-37.693018532725546</v>
      </c>
      <c r="Z283" s="714">
        <v>-56.536919683422639</v>
      </c>
      <c r="AA283" s="714">
        <v>-75.485243324353178</v>
      </c>
      <c r="AB283" s="714">
        <v>-95.911495761884908</v>
      </c>
      <c r="AC283" s="714">
        <v>-119.24803530785266</v>
      </c>
      <c r="AD283" s="714">
        <v>-142.65627553642935</v>
      </c>
      <c r="AE283" s="714">
        <v>-166.58248613295018</v>
      </c>
      <c r="AF283" s="714">
        <v>-190.45466320346713</v>
      </c>
      <c r="AG283" s="714">
        <v>-214.67232624468852</v>
      </c>
      <c r="AH283" s="714">
        <v>-235.09003434368969</v>
      </c>
      <c r="AI283" s="714">
        <v>-255.73535423942303</v>
      </c>
      <c r="AJ283" s="714">
        <v>-276.56161888763745</v>
      </c>
      <c r="AK283" s="714">
        <v>-297.63439802047469</v>
      </c>
      <c r="AL283" s="714">
        <v>-347.56529039268935</v>
      </c>
      <c r="AM283" s="714">
        <v>-397.76818431542779</v>
      </c>
      <c r="AN283" s="714">
        <v>-451.08745950452249</v>
      </c>
      <c r="AO283" s="714">
        <v>-488.41788278809327</v>
      </c>
      <c r="AP283" s="714">
        <v>-526.12237689004724</v>
      </c>
      <c r="AQ283" s="714">
        <v>-569.0592955575903</v>
      </c>
      <c r="AR283" s="714">
        <v>-607.86895352617103</v>
      </c>
      <c r="AS283" s="714">
        <v>-647.19478302981224</v>
      </c>
      <c r="AT283" s="714">
        <v>-687.02609424650291</v>
      </c>
      <c r="AU283" s="714">
        <v>-727.35403447874342</v>
      </c>
      <c r="AV283" s="714">
        <v>-773.09318147934391</v>
      </c>
      <c r="AW283" s="714">
        <v>-815.21385037176151</v>
      </c>
      <c r="AX283" s="714">
        <v>-857.87279348505763</v>
      </c>
      <c r="AY283" s="714">
        <v>-901.06320197800596</v>
      </c>
      <c r="AZ283" s="714">
        <v>-944.77920772173093</v>
      </c>
      <c r="BA283" s="714">
        <v>-994.1658402383473</v>
      </c>
      <c r="BB283" s="714">
        <v>-1038.9607683282811</v>
      </c>
      <c r="BC283" s="714">
        <v>-1084.2651661287819</v>
      </c>
      <c r="BD283" s="714">
        <v>-1130.0754798818853</v>
      </c>
      <c r="BE283" s="714">
        <v>-1176.3857179948791</v>
      </c>
      <c r="BF283" s="714">
        <v>-1228.5586767469867</v>
      </c>
      <c r="BG283" s="714">
        <v>-1281.3096045679195</v>
      </c>
      <c r="BH283" s="714">
        <v>-1329.1855314802815</v>
      </c>
      <c r="BI283" s="714">
        <v>-1383.0359606972597</v>
      </c>
      <c r="BJ283" s="714">
        <v>-1431.9234874916401</v>
      </c>
      <c r="BK283" s="714">
        <v>-1486.8618456651966</v>
      </c>
      <c r="BL283" s="714">
        <v>-1536.7510226055456</v>
      </c>
      <c r="BM283" s="714">
        <v>-1587.1179405143339</v>
      </c>
      <c r="BN283" s="714">
        <v>-1637.9589819926186</v>
      </c>
      <c r="BO283" s="714">
        <v>-1689.27314355618</v>
      </c>
      <c r="BP283" s="714">
        <v>-1729.5296770601199</v>
      </c>
      <c r="BQ283" s="714">
        <v>-1770.1021242279894</v>
      </c>
      <c r="BR283" s="714">
        <v>-1810.9894734829068</v>
      </c>
      <c r="BS283" s="714">
        <v>-1846.3134451493461</v>
      </c>
      <c r="BT283" s="714">
        <v>-1881.8777013050567</v>
      </c>
      <c r="BU283" s="714">
        <v>-1917.6824199875628</v>
      </c>
      <c r="BV283" s="714">
        <v>-1953.7279087162533</v>
      </c>
      <c r="BW283" s="714">
        <v>-1977.9539099196409</v>
      </c>
      <c r="BX283" s="714">
        <v>-2008.3405911000373</v>
      </c>
      <c r="BY283" s="714">
        <v>-2032.791615964532</v>
      </c>
      <c r="BZ283" s="714">
        <v>-2057.3363606857019</v>
      </c>
      <c r="CA283" s="714">
        <v>-2081.9793085722558</v>
      </c>
      <c r="CB283" s="714">
        <v>-2106.719585621744</v>
      </c>
      <c r="CC283" s="714">
        <v>-2125.308171028104</v>
      </c>
      <c r="CD283" s="714">
        <v>-2143.9253917938113</v>
      </c>
      <c r="CE283" s="714">
        <v>-2156.2503124484283</v>
      </c>
      <c r="CF283" s="714">
        <v>-2168.5338393773054</v>
      </c>
      <c r="CG283" s="714">
        <v>-2174.3807351242067</v>
      </c>
      <c r="CH283" s="714">
        <v>-2186.5511982851967</v>
      </c>
      <c r="CI283" s="714">
        <v>-2185.7497103599599</v>
      </c>
      <c r="CJ283" s="714">
        <v>-2197.7774646605467</v>
      </c>
      <c r="CK283" s="714">
        <v>-2203.2318799516215</v>
      </c>
      <c r="CL283" s="714">
        <v>-2208.5854252018544</v>
      </c>
      <c r="CM283" s="714">
        <v>-2213.8356564415153</v>
      </c>
      <c r="CN283" s="714">
        <v>-2218.9882708715741</v>
      </c>
      <c r="CO283" s="714">
        <v>-2217.3620151791256</v>
      </c>
      <c r="CP283" s="714">
        <v>-2215.5685586858381</v>
      </c>
      <c r="CQ283" s="714">
        <v>-2213.6083869485738</v>
      </c>
      <c r="CR283" s="714">
        <v>-2211.4846237167367</v>
      </c>
      <c r="CS283" s="714">
        <v>-2209.1977059915444</v>
      </c>
      <c r="CT283" s="714">
        <v>-2206.7480707741779</v>
      </c>
      <c r="CU283" s="714">
        <v>-2204.1387447027155</v>
      </c>
      <c r="CV283" s="714">
        <v>-2194.4475686873047</v>
      </c>
      <c r="CW283" s="714">
        <v>-2184.5283802744525</v>
      </c>
      <c r="CX283" s="714">
        <v>-2181.373343361156</v>
      </c>
      <c r="CY283" s="714">
        <v>-2171.03679851161</v>
      </c>
      <c r="CZ283" s="953"/>
      <c r="DA283" s="954"/>
      <c r="DB283" s="954"/>
      <c r="DC283" s="954"/>
      <c r="DD283" s="954"/>
      <c r="DE283" s="954"/>
      <c r="DF283" s="954"/>
      <c r="DG283" s="954"/>
      <c r="DH283" s="954"/>
      <c r="DI283" s="954"/>
      <c r="DJ283" s="954"/>
      <c r="DK283" s="954"/>
      <c r="DL283" s="954"/>
      <c r="DM283" s="954"/>
      <c r="DN283" s="954"/>
      <c r="DO283" s="954"/>
      <c r="DP283" s="954"/>
      <c r="DQ283" s="954"/>
      <c r="DR283" s="954"/>
      <c r="DS283" s="954"/>
      <c r="DT283" s="954"/>
      <c r="DU283" s="954"/>
      <c r="DV283" s="954"/>
      <c r="DW283" s="955"/>
      <c r="DX283" s="934"/>
    </row>
    <row r="284" spans="2:128" x14ac:dyDescent="0.2">
      <c r="B284" s="967"/>
      <c r="C284" s="966"/>
      <c r="D284" s="885"/>
      <c r="E284" s="920"/>
      <c r="F284" s="885"/>
      <c r="G284" s="885"/>
      <c r="H284" s="885"/>
      <c r="I284" s="885"/>
      <c r="J284" s="885"/>
      <c r="K284" s="885"/>
      <c r="L284" s="885"/>
      <c r="M284" s="885"/>
      <c r="N284" s="885"/>
      <c r="O284" s="885"/>
      <c r="P284" s="885"/>
      <c r="Q284" s="885"/>
      <c r="R284" s="964"/>
      <c r="S284" s="885"/>
      <c r="T284" s="885"/>
      <c r="U284" s="704" t="s">
        <v>502</v>
      </c>
      <c r="V284" s="697" t="s">
        <v>123</v>
      </c>
      <c r="W284" s="701" t="s">
        <v>493</v>
      </c>
      <c r="X284" s="705">
        <v>-151.54857384399065</v>
      </c>
      <c r="Y284" s="705">
        <v>-297.89238270709734</v>
      </c>
      <c r="Z284" s="705">
        <v>-440.26994973833291</v>
      </c>
      <c r="AA284" s="705">
        <v>-579.39305648533878</v>
      </c>
      <c r="AB284" s="705">
        <v>-715.11162315626734</v>
      </c>
      <c r="AC284" s="705">
        <v>-876.73113749935578</v>
      </c>
      <c r="AD284" s="705">
        <v>-1034.1983480572039</v>
      </c>
      <c r="AE284" s="705">
        <v>-1190.8691267678064</v>
      </c>
      <c r="AF284" s="705">
        <v>-1342.7667432254775</v>
      </c>
      <c r="AG284" s="705">
        <v>-1492.8580064499602</v>
      </c>
      <c r="AH284" s="705">
        <v>-1538.811653090343</v>
      </c>
      <c r="AI284" s="705">
        <v>-1585.6177204376943</v>
      </c>
      <c r="AJ284" s="705">
        <v>-1632.4259952093216</v>
      </c>
      <c r="AK284" s="705">
        <v>-1679.3989313326829</v>
      </c>
      <c r="AL284" s="705">
        <v>-1709.9743682193439</v>
      </c>
      <c r="AM284" s="705">
        <v>-1674.7501421872798</v>
      </c>
      <c r="AN284" s="705">
        <v>-1596.2209888565017</v>
      </c>
      <c r="AO284" s="705">
        <v>-1474.0571256439216</v>
      </c>
      <c r="AP284" s="705">
        <v>-1354.8803553529924</v>
      </c>
      <c r="AQ284" s="705">
        <v>-1222.7666894767499</v>
      </c>
      <c r="AR284" s="705">
        <v>-1106.9511615303109</v>
      </c>
      <c r="AS284" s="705">
        <v>-991.8920889971663</v>
      </c>
      <c r="AT284" s="705">
        <v>-879.7745098502163</v>
      </c>
      <c r="AU284" s="705">
        <v>-768.86244863118873</v>
      </c>
      <c r="AV284" s="705">
        <v>-674.86175102757898</v>
      </c>
      <c r="AW284" s="705">
        <v>-579.85657820925564</v>
      </c>
      <c r="AX284" s="705">
        <v>-485.93367887973386</v>
      </c>
      <c r="AY284" s="705">
        <v>-437.31047620517705</v>
      </c>
      <c r="AZ284" s="705">
        <v>-389.89025134003771</v>
      </c>
      <c r="BA284" s="705">
        <v>-339.68793969522</v>
      </c>
      <c r="BB284" s="705">
        <v>-289.93291244649811</v>
      </c>
      <c r="BC284" s="705">
        <v>-287.10008437658229</v>
      </c>
      <c r="BD284" s="705">
        <v>-285.05478055687547</v>
      </c>
      <c r="BE284" s="705">
        <v>-283.31998165322602</v>
      </c>
      <c r="BF284" s="705">
        <v>-281.84317231663033</v>
      </c>
      <c r="BG284" s="705">
        <v>-279.42264708622071</v>
      </c>
      <c r="BH284" s="705">
        <v>-277.22065895381644</v>
      </c>
      <c r="BI284" s="705">
        <v>-275.2201400761349</v>
      </c>
      <c r="BJ284" s="705">
        <v>-273.40596938880901</v>
      </c>
      <c r="BK284" s="705">
        <v>-270.52962852896673</v>
      </c>
      <c r="BL284" s="705">
        <v>-267.8132904079406</v>
      </c>
      <c r="BM284" s="705">
        <v>-265.24527184389194</v>
      </c>
      <c r="BN284" s="705">
        <v>-262.81547094559437</v>
      </c>
      <c r="BO284" s="705">
        <v>-260.51412317236861</v>
      </c>
      <c r="BP284" s="705">
        <v>-258.33284363394625</v>
      </c>
      <c r="BQ284" s="705">
        <v>-256.26340720947695</v>
      </c>
      <c r="BR284" s="705">
        <v>-254.29881177547338</v>
      </c>
      <c r="BS284" s="705">
        <v>-252.43207655479253</v>
      </c>
      <c r="BT284" s="705">
        <v>-250.65732124676737</v>
      </c>
      <c r="BU284" s="705">
        <v>-248.9685782676452</v>
      </c>
      <c r="BV284" s="705">
        <v>-247.36081456922818</v>
      </c>
      <c r="BW284" s="705">
        <v>-245.82903238210162</v>
      </c>
      <c r="BX284" s="705">
        <v>-244.36888359160625</v>
      </c>
      <c r="BY284" s="705">
        <v>-242.97605654531006</v>
      </c>
      <c r="BZ284" s="705">
        <v>-241.64675556676059</v>
      </c>
      <c r="CA284" s="705">
        <v>-240.37738461557737</v>
      </c>
      <c r="CB284" s="705">
        <v>-239.16459669125234</v>
      </c>
      <c r="CC284" s="705">
        <v>-238.00527294748713</v>
      </c>
      <c r="CD284" s="705">
        <v>-236.89650387312085</v>
      </c>
      <c r="CE284" s="705">
        <v>-235.83557230719722</v>
      </c>
      <c r="CF284" s="705">
        <v>-234.81993808441717</v>
      </c>
      <c r="CG284" s="705">
        <v>-233.84722413214095</v>
      </c>
      <c r="CH284" s="705">
        <v>-232.91520386168705</v>
      </c>
      <c r="CI284" s="705">
        <v>-232.02178971558803</v>
      </c>
      <c r="CJ284" s="705">
        <v>-231.16502274880634</v>
      </c>
      <c r="CK284" s="705">
        <v>-230.34306313626843</v>
      </c>
      <c r="CL284" s="705">
        <v>-229.55418151153813</v>
      </c>
      <c r="CM284" s="705">
        <v>-228.79675105240551</v>
      </c>
      <c r="CN284" s="705">
        <v>-228.06924023871329</v>
      </c>
      <c r="CO284" s="705">
        <v>-227.37020621614565</v>
      </c>
      <c r="CP284" s="705">
        <v>-226.69828870704654</v>
      </c>
      <c r="CQ284" s="705">
        <v>-226.0522044158117</v>
      </c>
      <c r="CR284" s="705">
        <v>-225.43074188207788</v>
      </c>
      <c r="CS284" s="705">
        <v>-224.83275673996303</v>
      </c>
      <c r="CT284" s="705">
        <v>-224.25716734601224</v>
      </c>
      <c r="CU284" s="705">
        <v>-223.70295074241429</v>
      </c>
      <c r="CV284" s="705">
        <v>-223.1691389255177</v>
      </c>
      <c r="CW284" s="705">
        <v>-222.65481539273324</v>
      </c>
      <c r="CX284" s="705">
        <v>-222.15911194359509</v>
      </c>
      <c r="CY284" s="705">
        <v>-86.131376488470778</v>
      </c>
      <c r="CZ284" s="953">
        <v>0</v>
      </c>
      <c r="DA284" s="954">
        <v>0</v>
      </c>
      <c r="DB284" s="954">
        <v>0</v>
      </c>
      <c r="DC284" s="954">
        <v>0</v>
      </c>
      <c r="DD284" s="954">
        <v>0</v>
      </c>
      <c r="DE284" s="954">
        <v>0</v>
      </c>
      <c r="DF284" s="954">
        <v>0</v>
      </c>
      <c r="DG284" s="954">
        <v>0</v>
      </c>
      <c r="DH284" s="954">
        <v>0</v>
      </c>
      <c r="DI284" s="954">
        <v>0</v>
      </c>
      <c r="DJ284" s="954">
        <v>0</v>
      </c>
      <c r="DK284" s="954">
        <v>0</v>
      </c>
      <c r="DL284" s="954">
        <v>0</v>
      </c>
      <c r="DM284" s="954">
        <v>0</v>
      </c>
      <c r="DN284" s="954">
        <v>0</v>
      </c>
      <c r="DO284" s="954">
        <v>0</v>
      </c>
      <c r="DP284" s="954">
        <v>0</v>
      </c>
      <c r="DQ284" s="954">
        <v>0</v>
      </c>
      <c r="DR284" s="954">
        <v>0</v>
      </c>
      <c r="DS284" s="954">
        <v>0</v>
      </c>
      <c r="DT284" s="954">
        <v>0</v>
      </c>
      <c r="DU284" s="954">
        <v>0</v>
      </c>
      <c r="DV284" s="954">
        <v>0</v>
      </c>
      <c r="DW284" s="955">
        <v>0</v>
      </c>
      <c r="DX284" s="934"/>
    </row>
    <row r="285" spans="2:128" ht="13.5" thickBot="1" x14ac:dyDescent="0.25">
      <c r="B285" s="968"/>
      <c r="C285" s="760"/>
      <c r="D285" s="761"/>
      <c r="E285" s="778"/>
      <c r="F285" s="761"/>
      <c r="G285" s="761"/>
      <c r="H285" s="761"/>
      <c r="I285" s="761"/>
      <c r="J285" s="761"/>
      <c r="K285" s="761"/>
      <c r="L285" s="761"/>
      <c r="M285" s="761"/>
      <c r="N285" s="761"/>
      <c r="O285" s="761"/>
      <c r="P285" s="761"/>
      <c r="Q285" s="761"/>
      <c r="R285" s="762"/>
      <c r="S285" s="761"/>
      <c r="T285" s="761"/>
      <c r="U285" s="779" t="s">
        <v>126</v>
      </c>
      <c r="V285" s="780" t="s">
        <v>503</v>
      </c>
      <c r="W285" s="969" t="s">
        <v>493</v>
      </c>
      <c r="X285" s="970">
        <f>SUM(X274:X284)</f>
        <v>10234.845913861749</v>
      </c>
      <c r="Y285" s="970">
        <f t="shared" ref="Y285:CJ285" si="102">SUM(Y274:Y284)</f>
        <v>9953.2437287071189</v>
      </c>
      <c r="Z285" s="970">
        <f t="shared" si="102"/>
        <v>9744.7551724884761</v>
      </c>
      <c r="AA285" s="970">
        <f t="shared" si="102"/>
        <v>9558.6013286457764</v>
      </c>
      <c r="AB285" s="970">
        <f t="shared" si="102"/>
        <v>9395.0577927939994</v>
      </c>
      <c r="AC285" s="970">
        <f t="shared" si="102"/>
        <v>11597.541479450323</v>
      </c>
      <c r="AD285" s="970">
        <f t="shared" si="102"/>
        <v>11518.206641542323</v>
      </c>
      <c r="AE285" s="970">
        <f t="shared" si="102"/>
        <v>11451.333688349741</v>
      </c>
      <c r="AF285" s="970">
        <f t="shared" si="102"/>
        <v>11396.954117088506</v>
      </c>
      <c r="AG285" s="970">
        <f t="shared" si="102"/>
        <v>11355.101369430551</v>
      </c>
      <c r="AH285" s="970">
        <f t="shared" si="102"/>
        <v>9037.4205335910647</v>
      </c>
      <c r="AI285" s="970">
        <f t="shared" si="102"/>
        <v>9009.1193639087578</v>
      </c>
      <c r="AJ285" s="970">
        <f t="shared" si="102"/>
        <v>9037.8683623206161</v>
      </c>
      <c r="AK285" s="970">
        <f t="shared" si="102"/>
        <v>9070.7350316124248</v>
      </c>
      <c r="AL285" s="970">
        <f t="shared" si="102"/>
        <v>9097.7930669616217</v>
      </c>
      <c r="AM285" s="970">
        <f t="shared" si="102"/>
        <v>21223.467540229594</v>
      </c>
      <c r="AN285" s="970">
        <f t="shared" si="102"/>
        <v>21435.721465064362</v>
      </c>
      <c r="AO285" s="970">
        <f t="shared" si="102"/>
        <v>13983.35829311309</v>
      </c>
      <c r="AP285" s="970">
        <f t="shared" si="102"/>
        <v>14095.004085557781</v>
      </c>
      <c r="AQ285" s="970">
        <f t="shared" si="102"/>
        <v>14225.483627269114</v>
      </c>
      <c r="AR285" s="970">
        <f t="shared" si="102"/>
        <v>15696.674866716859</v>
      </c>
      <c r="AS285" s="970">
        <f t="shared" si="102"/>
        <v>15743.601295807028</v>
      </c>
      <c r="AT285" s="970">
        <f t="shared" si="102"/>
        <v>15843.880714730403</v>
      </c>
      <c r="AU285" s="970">
        <f t="shared" si="102"/>
        <v>15945.741057000945</v>
      </c>
      <c r="AV285" s="970">
        <f t="shared" si="102"/>
        <v>16031.433703302053</v>
      </c>
      <c r="AW285" s="970">
        <f t="shared" si="102"/>
        <v>13246.115192116757</v>
      </c>
      <c r="AX285" s="970">
        <f t="shared" si="102"/>
        <v>13235.117929111118</v>
      </c>
      <c r="AY285" s="970">
        <f t="shared" si="102"/>
        <v>13268.474945613114</v>
      </c>
      <c r="AZ285" s="970">
        <f t="shared" si="102"/>
        <v>13303.160983504589</v>
      </c>
      <c r="BA285" s="970">
        <f t="shared" si="102"/>
        <v>13339.237022241621</v>
      </c>
      <c r="BB285" s="970">
        <f t="shared" si="102"/>
        <v>20039.844754105714</v>
      </c>
      <c r="BC285" s="970">
        <f t="shared" si="102"/>
        <v>19803.8431178274</v>
      </c>
      <c r="BD285" s="970">
        <f t="shared" si="102"/>
        <v>19889.891738684968</v>
      </c>
      <c r="BE285" s="970">
        <f t="shared" si="102"/>
        <v>19977.373154701167</v>
      </c>
      <c r="BF285" s="970">
        <f t="shared" si="102"/>
        <v>20062.043989823298</v>
      </c>
      <c r="BG285" s="970">
        <f t="shared" si="102"/>
        <v>18614.738275973978</v>
      </c>
      <c r="BH285" s="970">
        <f t="shared" si="102"/>
        <v>18608.432873190057</v>
      </c>
      <c r="BI285" s="970">
        <f t="shared" si="102"/>
        <v>18597.508890550289</v>
      </c>
      <c r="BJ285" s="970">
        <f t="shared" si="102"/>
        <v>18591.863265980479</v>
      </c>
      <c r="BK285" s="970">
        <f t="shared" si="102"/>
        <v>18583.666678148642</v>
      </c>
      <c r="BL285" s="970">
        <f t="shared" si="102"/>
        <v>15579.639632798384</v>
      </c>
      <c r="BM285" s="970">
        <f t="shared" si="102"/>
        <v>15523.686155688798</v>
      </c>
      <c r="BN285" s="970">
        <f t="shared" si="102"/>
        <v>15518.10948353815</v>
      </c>
      <c r="BO285" s="970">
        <f t="shared" si="102"/>
        <v>15513.055209941394</v>
      </c>
      <c r="BP285" s="970">
        <f t="shared" si="102"/>
        <v>15521.140070747038</v>
      </c>
      <c r="BQ285" s="970">
        <f t="shared" si="102"/>
        <v>23085.4056832432</v>
      </c>
      <c r="BR285" s="970">
        <f t="shared" si="102"/>
        <v>23121.328570686619</v>
      </c>
      <c r="BS285" s="970">
        <f t="shared" si="102"/>
        <v>23163.863975862918</v>
      </c>
      <c r="BT285" s="970">
        <f t="shared" si="102"/>
        <v>23206.583200118137</v>
      </c>
      <c r="BU285" s="970">
        <f t="shared" si="102"/>
        <v>23251.130293645245</v>
      </c>
      <c r="BV285" s="970">
        <f t="shared" si="102"/>
        <v>20868.754420096808</v>
      </c>
      <c r="BW285" s="970">
        <f t="shared" si="102"/>
        <v>20838.408952431499</v>
      </c>
      <c r="BX285" s="970">
        <f t="shared" si="102"/>
        <v>20853.309300257904</v>
      </c>
      <c r="BY285" s="970">
        <f t="shared" si="102"/>
        <v>20872.002462569082</v>
      </c>
      <c r="BZ285" s="970">
        <f t="shared" si="102"/>
        <v>20892.44522024865</v>
      </c>
      <c r="CA285" s="970">
        <f t="shared" si="102"/>
        <v>17801.704052078803</v>
      </c>
      <c r="CB285" s="970">
        <f t="shared" si="102"/>
        <v>17819.026537208705</v>
      </c>
      <c r="CC285" s="970">
        <f t="shared" si="102"/>
        <v>17843.915089778828</v>
      </c>
      <c r="CD285" s="970">
        <f t="shared" si="102"/>
        <v>17868.129943891381</v>
      </c>
      <c r="CE285" s="970">
        <f t="shared" si="102"/>
        <v>17900.810885784238</v>
      </c>
      <c r="CF285" s="970">
        <f t="shared" si="102"/>
        <v>25465.542496615326</v>
      </c>
      <c r="CG285" s="970">
        <f t="shared" si="102"/>
        <v>25453.015365155388</v>
      </c>
      <c r="CH285" s="970">
        <f t="shared" si="102"/>
        <v>25486.62196001966</v>
      </c>
      <c r="CI285" s="970">
        <f t="shared" si="102"/>
        <v>25531.125189455539</v>
      </c>
      <c r="CJ285" s="970">
        <f t="shared" si="102"/>
        <v>25566.0478869137</v>
      </c>
      <c r="CK285" s="970">
        <f t="shared" ref="CK285:DW285" si="103">SUM(CK274:CK284)</f>
        <v>23125.08591810818</v>
      </c>
      <c r="CL285" s="970">
        <f t="shared" si="103"/>
        <v>23163.643256098236</v>
      </c>
      <c r="CM285" s="970">
        <f t="shared" si="103"/>
        <v>23203.913232528048</v>
      </c>
      <c r="CN285" s="970">
        <f t="shared" si="103"/>
        <v>23241.318602969193</v>
      </c>
      <c r="CO285" s="970">
        <f t="shared" si="103"/>
        <v>23287.302483818305</v>
      </c>
      <c r="CP285" s="970">
        <f t="shared" si="103"/>
        <v>20241.64672706453</v>
      </c>
      <c r="CQ285" s="970">
        <f t="shared" si="103"/>
        <v>20229.157864140201</v>
      </c>
      <c r="CR285" s="970">
        <f t="shared" si="103"/>
        <v>20269.501412938494</v>
      </c>
      <c r="CS285" s="970">
        <f t="shared" si="103"/>
        <v>20307.747850852302</v>
      </c>
      <c r="CT285" s="970">
        <f t="shared" si="103"/>
        <v>23998.591012961264</v>
      </c>
      <c r="CU285" s="970">
        <f t="shared" si="103"/>
        <v>27872.849482737667</v>
      </c>
      <c r="CV285" s="970">
        <f t="shared" si="103"/>
        <v>27920.492617364005</v>
      </c>
      <c r="CW285" s="970">
        <f t="shared" si="103"/>
        <v>27971.055997172065</v>
      </c>
      <c r="CX285" s="970">
        <f t="shared" si="103"/>
        <v>28012.524958727947</v>
      </c>
      <c r="CY285" s="971">
        <f t="shared" si="103"/>
        <v>28199.699309270174</v>
      </c>
      <c r="CZ285" s="972">
        <f t="shared" si="103"/>
        <v>0</v>
      </c>
      <c r="DA285" s="973">
        <f t="shared" si="103"/>
        <v>0</v>
      </c>
      <c r="DB285" s="973">
        <f t="shared" si="103"/>
        <v>0</v>
      </c>
      <c r="DC285" s="973">
        <f t="shared" si="103"/>
        <v>0</v>
      </c>
      <c r="DD285" s="973">
        <f t="shared" si="103"/>
        <v>0</v>
      </c>
      <c r="DE285" s="973">
        <f t="shared" si="103"/>
        <v>0</v>
      </c>
      <c r="DF285" s="973">
        <f t="shared" si="103"/>
        <v>0</v>
      </c>
      <c r="DG285" s="973">
        <f t="shared" si="103"/>
        <v>0</v>
      </c>
      <c r="DH285" s="973">
        <f t="shared" si="103"/>
        <v>0</v>
      </c>
      <c r="DI285" s="973">
        <f t="shared" si="103"/>
        <v>0</v>
      </c>
      <c r="DJ285" s="973">
        <f t="shared" si="103"/>
        <v>0</v>
      </c>
      <c r="DK285" s="973">
        <f t="shared" si="103"/>
        <v>0</v>
      </c>
      <c r="DL285" s="973">
        <f t="shared" si="103"/>
        <v>0</v>
      </c>
      <c r="DM285" s="973">
        <f t="shared" si="103"/>
        <v>0</v>
      </c>
      <c r="DN285" s="973">
        <f t="shared" si="103"/>
        <v>0</v>
      </c>
      <c r="DO285" s="973">
        <f t="shared" si="103"/>
        <v>0</v>
      </c>
      <c r="DP285" s="973">
        <f t="shared" si="103"/>
        <v>0</v>
      </c>
      <c r="DQ285" s="973">
        <f t="shared" si="103"/>
        <v>0</v>
      </c>
      <c r="DR285" s="973">
        <f t="shared" si="103"/>
        <v>0</v>
      </c>
      <c r="DS285" s="973">
        <f t="shared" si="103"/>
        <v>0</v>
      </c>
      <c r="DT285" s="973">
        <f t="shared" si="103"/>
        <v>0</v>
      </c>
      <c r="DU285" s="973">
        <f t="shared" si="103"/>
        <v>0</v>
      </c>
      <c r="DV285" s="973">
        <f t="shared" si="103"/>
        <v>0</v>
      </c>
      <c r="DW285" s="974">
        <f t="shared" si="103"/>
        <v>0</v>
      </c>
      <c r="DX285" s="934"/>
    </row>
    <row r="286" spans="2:128" ht="25.5" x14ac:dyDescent="0.2">
      <c r="B286" s="942" t="s">
        <v>795</v>
      </c>
      <c r="C286" s="999" t="s">
        <v>800</v>
      </c>
      <c r="D286" s="944" t="s">
        <v>801</v>
      </c>
      <c r="E286" s="1000" t="s">
        <v>802</v>
      </c>
      <c r="F286" s="945" t="s">
        <v>696</v>
      </c>
      <c r="G286" s="946" t="s">
        <v>51</v>
      </c>
      <c r="H286" s="947" t="s">
        <v>490</v>
      </c>
      <c r="I286" s="948">
        <f>MAX(X286:AV286)</f>
        <v>17.288877463135009</v>
      </c>
      <c r="J286" s="949">
        <f>SUMPRODUCT($X$2:$CY$2,$X286:$CY286)*365</f>
        <v>83894.661960196783</v>
      </c>
      <c r="K286" s="949">
        <f>SUMPRODUCT($X$2:$CY$2,$X287:$CY287)+SUMPRODUCT($X$2:$CY$2,$X288:$CY288)+SUMPRODUCT($X$2:$CY$2,$X289:$CY289)</f>
        <v>14828.630878339398</v>
      </c>
      <c r="L286" s="949">
        <f>SUMPRODUCT($X$2:$CY$2,$X290:$CY290) +SUMPRODUCT($X$2:$CY$2,$X291:$CY291)</f>
        <v>1113.1354912037332</v>
      </c>
      <c r="M286" s="949">
        <f>SUMPRODUCT($X$2:$CY$2,$X292:$CY292)</f>
        <v>0</v>
      </c>
      <c r="N286" s="949">
        <f>SUMPRODUCT($X$2:$CY$2,$X295:$CY295) +SUMPRODUCT($X$2:$CY$2,$X296:$CY296)</f>
        <v>-11029.289112903522</v>
      </c>
      <c r="O286" s="949">
        <f>SUMPRODUCT($X$2:$CY$2,$X293:$CY293) +SUMPRODUCT($X$2:$CY$2,$X294:$CY294) +SUMPRODUCT($X$2:$CY$2,$X297:$CY297)</f>
        <v>-10763.219359807472</v>
      </c>
      <c r="P286" s="949">
        <f>SUM(K286:O286)</f>
        <v>-5850.7421031678623</v>
      </c>
      <c r="Q286" s="949">
        <f>(SUM(K286:M286)*100000)/(J286*1000)</f>
        <v>19.002122420025469</v>
      </c>
      <c r="R286" s="950">
        <f>(P286*100000)/(J286*1000)</f>
        <v>-6.9739146287325235</v>
      </c>
      <c r="S286" s="951">
        <v>2</v>
      </c>
      <c r="T286" s="952">
        <v>3</v>
      </c>
      <c r="U286" s="696" t="s">
        <v>491</v>
      </c>
      <c r="V286" s="697" t="s">
        <v>123</v>
      </c>
      <c r="W286" s="698" t="s">
        <v>75</v>
      </c>
      <c r="X286" s="715">
        <v>3.7502936638207416</v>
      </c>
      <c r="Y286" s="715">
        <v>7.4088257523235086</v>
      </c>
      <c r="Z286" s="715">
        <v>10.956445247170194</v>
      </c>
      <c r="AA286" s="715">
        <v>14.353116597748368</v>
      </c>
      <c r="AB286" s="715">
        <v>17.288877463135009</v>
      </c>
      <c r="AC286" s="715">
        <v>16.422078916267679</v>
      </c>
      <c r="AD286" s="715">
        <v>15.616524395531684</v>
      </c>
      <c r="AE286" s="715">
        <v>14.918786912765285</v>
      </c>
      <c r="AF286" s="715">
        <v>14.265351894831497</v>
      </c>
      <c r="AG286" s="715">
        <v>13.635848822195925</v>
      </c>
      <c r="AH286" s="715">
        <v>13.040953813739577</v>
      </c>
      <c r="AI286" s="715">
        <v>12.476794345051161</v>
      </c>
      <c r="AJ286" s="715">
        <v>11.943118349518642</v>
      </c>
      <c r="AK286" s="715">
        <v>11.434176890625565</v>
      </c>
      <c r="AL286" s="715">
        <v>10.946986032989372</v>
      </c>
      <c r="AM286" s="715">
        <v>10.482383925878452</v>
      </c>
      <c r="AN286" s="715">
        <v>10.038661990255832</v>
      </c>
      <c r="AO286" s="715">
        <v>9.6142411582912359</v>
      </c>
      <c r="AP286" s="715">
        <v>9.2078322075365406</v>
      </c>
      <c r="AQ286" s="715">
        <v>8.8086472432471226</v>
      </c>
      <c r="AR286" s="715">
        <v>8.4216325206622571</v>
      </c>
      <c r="AS286" s="715">
        <v>8.060663417047266</v>
      </c>
      <c r="AT286" s="715">
        <v>7.7141946720491035</v>
      </c>
      <c r="AU286" s="715">
        <v>7.3913056687587755</v>
      </c>
      <c r="AV286" s="715">
        <v>7.0833495201085839</v>
      </c>
      <c r="AW286" s="715">
        <v>6.7864895494849691</v>
      </c>
      <c r="AX286" s="715">
        <v>6.5003589541719577</v>
      </c>
      <c r="AY286" s="715">
        <v>6.2245304865223829</v>
      </c>
      <c r="AZ286" s="715">
        <v>5.9587360644964917</v>
      </c>
      <c r="BA286" s="715">
        <v>5.7022278489319547</v>
      </c>
      <c r="BB286" s="715">
        <v>5.4543865637595559</v>
      </c>
      <c r="BC286" s="715">
        <v>5.2150537186795418</v>
      </c>
      <c r="BD286" s="715">
        <v>4.9837899783970556</v>
      </c>
      <c r="BE286" s="715">
        <v>4.7605999302318196</v>
      </c>
      <c r="BF286" s="715">
        <v>4.5449663677204057</v>
      </c>
      <c r="BG286" s="715">
        <v>4.3365772564018812</v>
      </c>
      <c r="BH286" s="715">
        <v>4.1353360781637889</v>
      </c>
      <c r="BI286" s="715">
        <v>3.9411197363414203</v>
      </c>
      <c r="BJ286" s="715">
        <v>3.7535258703462091</v>
      </c>
      <c r="BK286" s="715">
        <v>3.5723754322129366</v>
      </c>
      <c r="BL286" s="715">
        <v>3.3974652269860144</v>
      </c>
      <c r="BM286" s="715">
        <v>3.2285686964002593</v>
      </c>
      <c r="BN286" s="715">
        <v>3.0656962564290779</v>
      </c>
      <c r="BO286" s="715">
        <v>2.9533947058775993</v>
      </c>
      <c r="BP286" s="715">
        <v>2.787249125793835</v>
      </c>
      <c r="BQ286" s="715">
        <v>2.6286698230879892</v>
      </c>
      <c r="BR286" s="715">
        <v>2.4773958916436527</v>
      </c>
      <c r="BS286" s="715">
        <v>2.3329055192278929</v>
      </c>
      <c r="BT286" s="715">
        <v>2.1949377997242436</v>
      </c>
      <c r="BU286" s="715">
        <v>2.0632318270160113</v>
      </c>
      <c r="BV286" s="715">
        <v>1.9375266949870138</v>
      </c>
      <c r="BW286" s="715">
        <v>1.8175614975206145</v>
      </c>
      <c r="BX286" s="715">
        <v>1.703075328500347</v>
      </c>
      <c r="BY286" s="715">
        <v>1.5938072818097453</v>
      </c>
      <c r="BZ286" s="715">
        <v>1.4897573574486955</v>
      </c>
      <c r="CA286" s="715">
        <v>1.3904037431844927</v>
      </c>
      <c r="CB286" s="715">
        <v>1.2957464390168525</v>
      </c>
      <c r="CC286" s="715">
        <v>1.2055245388294793</v>
      </c>
      <c r="CD286" s="715">
        <v>1.11947713650585</v>
      </c>
      <c r="CE286" s="715">
        <v>1.0373433259293847</v>
      </c>
      <c r="CF286" s="715">
        <v>0.9591231071001971</v>
      </c>
      <c r="CG286" s="715">
        <v>0.88481648001828717</v>
      </c>
      <c r="CH286" s="715">
        <v>0.81390163245060876</v>
      </c>
      <c r="CI286" s="715">
        <v>0.74663947051368496</v>
      </c>
      <c r="CJ286" s="715">
        <v>0.68250818197458329</v>
      </c>
      <c r="CK286" s="715">
        <v>0.62176867294965632</v>
      </c>
      <c r="CL286" s="715">
        <v>0.5638991312061421</v>
      </c>
      <c r="CM286" s="715">
        <v>0.50916046286039318</v>
      </c>
      <c r="CN286" s="715">
        <v>0.45703085567942026</v>
      </c>
      <c r="CO286" s="715">
        <v>0.40777121577986009</v>
      </c>
      <c r="CP286" s="715">
        <v>0.36112063704496222</v>
      </c>
      <c r="CQ286" s="715">
        <v>0.31707911947506773</v>
      </c>
      <c r="CR286" s="715">
        <v>0.275385756953483</v>
      </c>
      <c r="CS286" s="715">
        <v>0.23604054948009434</v>
      </c>
      <c r="CT286" s="715">
        <v>0.19904349705524282</v>
      </c>
      <c r="CU286" s="715">
        <v>0.164133693562178</v>
      </c>
      <c r="CV286" s="715">
        <v>0.13131113900084301</v>
      </c>
      <c r="CW286" s="715">
        <v>0.10057583337157894</v>
      </c>
      <c r="CX286" s="715">
        <v>7.1927776674044708E-2</v>
      </c>
      <c r="CY286" s="715">
        <v>4.5106062792001467E-2</v>
      </c>
      <c r="CZ286" s="953">
        <v>0</v>
      </c>
      <c r="DA286" s="954">
        <v>0</v>
      </c>
      <c r="DB286" s="954">
        <v>0</v>
      </c>
      <c r="DC286" s="954">
        <v>0</v>
      </c>
      <c r="DD286" s="954">
        <v>0</v>
      </c>
      <c r="DE286" s="954">
        <v>0</v>
      </c>
      <c r="DF286" s="954">
        <v>0</v>
      </c>
      <c r="DG286" s="954">
        <v>0</v>
      </c>
      <c r="DH286" s="954">
        <v>0</v>
      </c>
      <c r="DI286" s="954">
        <v>0</v>
      </c>
      <c r="DJ286" s="954">
        <v>0</v>
      </c>
      <c r="DK286" s="954">
        <v>0</v>
      </c>
      <c r="DL286" s="954">
        <v>0</v>
      </c>
      <c r="DM286" s="954">
        <v>0</v>
      </c>
      <c r="DN286" s="954">
        <v>0</v>
      </c>
      <c r="DO286" s="954">
        <v>0</v>
      </c>
      <c r="DP286" s="954">
        <v>0</v>
      </c>
      <c r="DQ286" s="954">
        <v>0</v>
      </c>
      <c r="DR286" s="954">
        <v>0</v>
      </c>
      <c r="DS286" s="954">
        <v>0</v>
      </c>
      <c r="DT286" s="954">
        <v>0</v>
      </c>
      <c r="DU286" s="954">
        <v>0</v>
      </c>
      <c r="DV286" s="954">
        <v>0</v>
      </c>
      <c r="DW286" s="955">
        <v>0</v>
      </c>
      <c r="DX286" s="934"/>
    </row>
    <row r="287" spans="2:128" x14ac:dyDescent="0.2">
      <c r="B287" s="956"/>
      <c r="C287" s="735"/>
      <c r="D287" s="957"/>
      <c r="E287" s="958"/>
      <c r="F287" s="959"/>
      <c r="G287" s="957"/>
      <c r="H287" s="959"/>
      <c r="I287" s="959"/>
      <c r="J287" s="959"/>
      <c r="K287" s="959"/>
      <c r="L287" s="959"/>
      <c r="M287" s="959"/>
      <c r="N287" s="959"/>
      <c r="O287" s="959"/>
      <c r="P287" s="959"/>
      <c r="Q287" s="959"/>
      <c r="R287" s="738"/>
      <c r="S287" s="959"/>
      <c r="T287" s="959"/>
      <c r="U287" s="699" t="s">
        <v>492</v>
      </c>
      <c r="V287" s="697" t="s">
        <v>123</v>
      </c>
      <c r="W287" s="698" t="s">
        <v>493</v>
      </c>
      <c r="X287" s="715">
        <v>4925.9760176</v>
      </c>
      <c r="Y287" s="715">
        <v>4699.6939260000008</v>
      </c>
      <c r="Z287" s="715">
        <v>4446.0022095999993</v>
      </c>
      <c r="AA287" s="715">
        <v>4136.4123183999991</v>
      </c>
      <c r="AB287" s="715">
        <v>3501.3909480000016</v>
      </c>
      <c r="AC287" s="715">
        <v>-1302.0311503999997</v>
      </c>
      <c r="AD287" s="715">
        <v>-1204.6659216000003</v>
      </c>
      <c r="AE287" s="715">
        <v>-1116.4319540000001</v>
      </c>
      <c r="AF287" s="715">
        <v>-1036.9713972</v>
      </c>
      <c r="AG287" s="715">
        <v>-964.77901759999986</v>
      </c>
      <c r="AH287" s="715">
        <v>-898.7495815999996</v>
      </c>
      <c r="AI287" s="715">
        <v>-839.37785560000032</v>
      </c>
      <c r="AJ287" s="715">
        <v>-784.43753120000008</v>
      </c>
      <c r="AK287" s="715">
        <v>-734.82337479999978</v>
      </c>
      <c r="AL287" s="715">
        <v>-688.90907800000002</v>
      </c>
      <c r="AM287" s="715">
        <v>160.94318577040303</v>
      </c>
      <c r="AN287" s="715">
        <v>125.19550826120394</v>
      </c>
      <c r="AO287" s="715">
        <v>93.152097386799596</v>
      </c>
      <c r="AP287" s="715">
        <v>54.780478710003081</v>
      </c>
      <c r="AQ287" s="715">
        <v>-31.387463244797345</v>
      </c>
      <c r="AR287" s="715">
        <v>-602.45789439662076</v>
      </c>
      <c r="AS287" s="715">
        <v>-594.51534808141946</v>
      </c>
      <c r="AT287" s="715">
        <v>-562.48461159381804</v>
      </c>
      <c r="AU287" s="715">
        <v>-565.86378463730284</v>
      </c>
      <c r="AV287" s="715">
        <v>-547.01392257010616</v>
      </c>
      <c r="AW287" s="715">
        <v>-484.14830559506299</v>
      </c>
      <c r="AX287" s="715">
        <v>-461.90459250500544</v>
      </c>
      <c r="AY287" s="715">
        <v>-451.12672112941084</v>
      </c>
      <c r="AZ287" s="715">
        <v>-438.99235882101186</v>
      </c>
      <c r="BA287" s="715">
        <v>-427.12818747060658</v>
      </c>
      <c r="BB287" s="715">
        <v>874.28196934079847</v>
      </c>
      <c r="BC287" s="715">
        <v>813.02781828680008</v>
      </c>
      <c r="BD287" s="715">
        <v>48.117434178797794</v>
      </c>
      <c r="BE287" s="715">
        <v>-17.769918796403999</v>
      </c>
      <c r="BF287" s="715">
        <v>-123.82501952151847</v>
      </c>
      <c r="BG287" s="715">
        <v>-454.10910899217788</v>
      </c>
      <c r="BH287" s="715">
        <v>-461.63740295095886</v>
      </c>
      <c r="BI287" s="715">
        <v>-445.31920650212874</v>
      </c>
      <c r="BJ287" s="715">
        <v>-461.47836857551601</v>
      </c>
      <c r="BK287" s="715">
        <v>-455.70288271971913</v>
      </c>
      <c r="BL287" s="715">
        <v>-368.69900132892803</v>
      </c>
      <c r="BM287" s="715">
        <v>-365.38035791404786</v>
      </c>
      <c r="BN287" s="715">
        <v>-364.75895032704636</v>
      </c>
      <c r="BO287" s="715">
        <v>-361.50433823005108</v>
      </c>
      <c r="BP287" s="715">
        <v>-358.8650886682459</v>
      </c>
      <c r="BQ287" s="715">
        <v>866.65308627169702</v>
      </c>
      <c r="BR287" s="715">
        <v>797.73186382910899</v>
      </c>
      <c r="BS287" s="715">
        <v>26.204813509699989</v>
      </c>
      <c r="BT287" s="715">
        <v>-46.670685654098634</v>
      </c>
      <c r="BU287" s="715">
        <v>-159.0372189906202</v>
      </c>
      <c r="BV287" s="715">
        <v>-400.9474576134653</v>
      </c>
      <c r="BW287" s="715">
        <v>-414.70825898365683</v>
      </c>
      <c r="BX287" s="715">
        <v>-402.39404992341952</v>
      </c>
      <c r="BY287" s="715">
        <v>-424.10679420821043</v>
      </c>
      <c r="BZ287" s="715">
        <v>-422.63006214100983</v>
      </c>
      <c r="CA287" s="715">
        <v>-333.51085594971619</v>
      </c>
      <c r="CB287" s="715">
        <v>-335.03945533483625</v>
      </c>
      <c r="CC287" s="715">
        <v>-337.06529054783391</v>
      </c>
      <c r="CD287" s="715">
        <v>-338.4316128508392</v>
      </c>
      <c r="CE287" s="715">
        <v>-338.98698928903377</v>
      </c>
      <c r="CF287" s="715">
        <v>888.55583474279456</v>
      </c>
      <c r="CG287" s="715">
        <v>815.89260310021427</v>
      </c>
      <c r="CH287" s="715">
        <v>42.423543580800924</v>
      </c>
      <c r="CI287" s="715">
        <v>-34.141347982997559</v>
      </c>
      <c r="CJ287" s="715">
        <v>-148.62358211952278</v>
      </c>
      <c r="CK287" s="715">
        <v>-388.91157097789801</v>
      </c>
      <c r="CL287" s="715">
        <v>-405.56176474808581</v>
      </c>
      <c r="CM287" s="715">
        <v>-394.68433128785227</v>
      </c>
      <c r="CN287" s="715">
        <v>-419.46015957264285</v>
      </c>
      <c r="CO287" s="715">
        <v>-419.62020310544267</v>
      </c>
      <c r="CP287" s="715">
        <v>-329.31387196604851</v>
      </c>
      <c r="CQ287" s="715">
        <v>-332.12123019699607</v>
      </c>
      <c r="CR287" s="715">
        <v>-335.24586221582581</v>
      </c>
      <c r="CS287" s="715">
        <v>-338.10374114727347</v>
      </c>
      <c r="CT287" s="715">
        <v>-339.54252097270887</v>
      </c>
      <c r="CU287" s="715">
        <v>887.27329642716131</v>
      </c>
      <c r="CV287" s="715">
        <v>813.2665744775104</v>
      </c>
      <c r="CW287" s="715">
        <v>39.090923117417788</v>
      </c>
      <c r="CX287" s="715">
        <v>-38.421864452987393</v>
      </c>
      <c r="CY287" s="715">
        <v>-153.83999935205611</v>
      </c>
      <c r="CZ287" s="953">
        <v>0</v>
      </c>
      <c r="DA287" s="954">
        <v>0</v>
      </c>
      <c r="DB287" s="954">
        <v>0</v>
      </c>
      <c r="DC287" s="954">
        <v>0</v>
      </c>
      <c r="DD287" s="954">
        <v>0</v>
      </c>
      <c r="DE287" s="954">
        <v>0</v>
      </c>
      <c r="DF287" s="954">
        <v>0</v>
      </c>
      <c r="DG287" s="954">
        <v>0</v>
      </c>
      <c r="DH287" s="954">
        <v>0</v>
      </c>
      <c r="DI287" s="954">
        <v>0</v>
      </c>
      <c r="DJ287" s="954">
        <v>0</v>
      </c>
      <c r="DK287" s="954">
        <v>0</v>
      </c>
      <c r="DL287" s="954">
        <v>0</v>
      </c>
      <c r="DM287" s="954">
        <v>0</v>
      </c>
      <c r="DN287" s="954">
        <v>0</v>
      </c>
      <c r="DO287" s="954">
        <v>0</v>
      </c>
      <c r="DP287" s="954">
        <v>0</v>
      </c>
      <c r="DQ287" s="954">
        <v>0</v>
      </c>
      <c r="DR287" s="954">
        <v>0</v>
      </c>
      <c r="DS287" s="954">
        <v>0</v>
      </c>
      <c r="DT287" s="954">
        <v>0</v>
      </c>
      <c r="DU287" s="954">
        <v>0</v>
      </c>
      <c r="DV287" s="954">
        <v>0</v>
      </c>
      <c r="DW287" s="955">
        <v>0</v>
      </c>
      <c r="DX287" s="934"/>
    </row>
    <row r="288" spans="2:128" x14ac:dyDescent="0.2">
      <c r="B288" s="960"/>
      <c r="C288" s="743"/>
      <c r="D288" s="961"/>
      <c r="E288" s="962"/>
      <c r="F288" s="961"/>
      <c r="G288" s="961"/>
      <c r="H288" s="961"/>
      <c r="I288" s="961"/>
      <c r="J288" s="961"/>
      <c r="K288" s="961"/>
      <c r="L288" s="961"/>
      <c r="M288" s="961"/>
      <c r="N288" s="961"/>
      <c r="O288" s="961"/>
      <c r="P288" s="961"/>
      <c r="Q288" s="961"/>
      <c r="R288" s="745"/>
      <c r="S288" s="961"/>
      <c r="T288" s="961"/>
      <c r="U288" s="699" t="s">
        <v>494</v>
      </c>
      <c r="V288" s="697" t="s">
        <v>123</v>
      </c>
      <c r="W288" s="698" t="s">
        <v>493</v>
      </c>
      <c r="X288" s="715">
        <v>0</v>
      </c>
      <c r="Y288" s="715">
        <v>0</v>
      </c>
      <c r="Z288" s="715">
        <v>0</v>
      </c>
      <c r="AA288" s="715">
        <v>0</v>
      </c>
      <c r="AB288" s="715">
        <v>0</v>
      </c>
      <c r="AC288" s="715">
        <v>0</v>
      </c>
      <c r="AD288" s="715">
        <v>0</v>
      </c>
      <c r="AE288" s="715">
        <v>0</v>
      </c>
      <c r="AF288" s="715">
        <v>0</v>
      </c>
      <c r="AG288" s="715">
        <v>0</v>
      </c>
      <c r="AH288" s="715">
        <v>0</v>
      </c>
      <c r="AI288" s="715">
        <v>0</v>
      </c>
      <c r="AJ288" s="715">
        <v>0</v>
      </c>
      <c r="AK288" s="715">
        <v>0</v>
      </c>
      <c r="AL288" s="715">
        <v>0</v>
      </c>
      <c r="AM288" s="715">
        <v>0</v>
      </c>
      <c r="AN288" s="715">
        <v>0</v>
      </c>
      <c r="AO288" s="715">
        <v>0</v>
      </c>
      <c r="AP288" s="715">
        <v>0</v>
      </c>
      <c r="AQ288" s="715">
        <v>0</v>
      </c>
      <c r="AR288" s="715">
        <v>0</v>
      </c>
      <c r="AS288" s="715">
        <v>0</v>
      </c>
      <c r="AT288" s="715">
        <v>0</v>
      </c>
      <c r="AU288" s="715">
        <v>0</v>
      </c>
      <c r="AV288" s="715">
        <v>0</v>
      </c>
      <c r="AW288" s="715">
        <v>0</v>
      </c>
      <c r="AX288" s="715">
        <v>0</v>
      </c>
      <c r="AY288" s="715">
        <v>0</v>
      </c>
      <c r="AZ288" s="715">
        <v>0</v>
      </c>
      <c r="BA288" s="715">
        <v>0</v>
      </c>
      <c r="BB288" s="715">
        <v>0</v>
      </c>
      <c r="BC288" s="715">
        <v>0</v>
      </c>
      <c r="BD288" s="715">
        <v>0</v>
      </c>
      <c r="BE288" s="715">
        <v>0</v>
      </c>
      <c r="BF288" s="715">
        <v>0</v>
      </c>
      <c r="BG288" s="715">
        <v>0</v>
      </c>
      <c r="BH288" s="715">
        <v>0</v>
      </c>
      <c r="BI288" s="715">
        <v>0</v>
      </c>
      <c r="BJ288" s="715">
        <v>0</v>
      </c>
      <c r="BK288" s="715">
        <v>0</v>
      </c>
      <c r="BL288" s="715">
        <v>0</v>
      </c>
      <c r="BM288" s="715">
        <v>0</v>
      </c>
      <c r="BN288" s="715">
        <v>0</v>
      </c>
      <c r="BO288" s="715">
        <v>0</v>
      </c>
      <c r="BP288" s="715">
        <v>0</v>
      </c>
      <c r="BQ288" s="715">
        <v>0</v>
      </c>
      <c r="BR288" s="715">
        <v>0</v>
      </c>
      <c r="BS288" s="715">
        <v>0</v>
      </c>
      <c r="BT288" s="715">
        <v>0</v>
      </c>
      <c r="BU288" s="715">
        <v>0</v>
      </c>
      <c r="BV288" s="715">
        <v>0</v>
      </c>
      <c r="BW288" s="715">
        <v>0</v>
      </c>
      <c r="BX288" s="715">
        <v>0</v>
      </c>
      <c r="BY288" s="715">
        <v>0</v>
      </c>
      <c r="BZ288" s="715">
        <v>0</v>
      </c>
      <c r="CA288" s="715">
        <v>0</v>
      </c>
      <c r="CB288" s="715">
        <v>0</v>
      </c>
      <c r="CC288" s="715">
        <v>0</v>
      </c>
      <c r="CD288" s="715">
        <v>0</v>
      </c>
      <c r="CE288" s="715">
        <v>0</v>
      </c>
      <c r="CF288" s="715">
        <v>0</v>
      </c>
      <c r="CG288" s="715">
        <v>0</v>
      </c>
      <c r="CH288" s="715">
        <v>0</v>
      </c>
      <c r="CI288" s="715">
        <v>0</v>
      </c>
      <c r="CJ288" s="715">
        <v>0</v>
      </c>
      <c r="CK288" s="715">
        <v>0</v>
      </c>
      <c r="CL288" s="715">
        <v>0</v>
      </c>
      <c r="CM288" s="715">
        <v>0</v>
      </c>
      <c r="CN288" s="715">
        <v>0</v>
      </c>
      <c r="CO288" s="715">
        <v>0</v>
      </c>
      <c r="CP288" s="715">
        <v>0</v>
      </c>
      <c r="CQ288" s="715">
        <v>0</v>
      </c>
      <c r="CR288" s="715">
        <v>0</v>
      </c>
      <c r="CS288" s="715">
        <v>0</v>
      </c>
      <c r="CT288" s="715">
        <v>0</v>
      </c>
      <c r="CU288" s="715">
        <v>0</v>
      </c>
      <c r="CV288" s="715">
        <v>0</v>
      </c>
      <c r="CW288" s="715">
        <v>0</v>
      </c>
      <c r="CX288" s="715">
        <v>0</v>
      </c>
      <c r="CY288" s="715">
        <v>0</v>
      </c>
      <c r="CZ288" s="953">
        <v>0</v>
      </c>
      <c r="DA288" s="954">
        <v>0</v>
      </c>
      <c r="DB288" s="954">
        <v>0</v>
      </c>
      <c r="DC288" s="954">
        <v>0</v>
      </c>
      <c r="DD288" s="954">
        <v>0</v>
      </c>
      <c r="DE288" s="954">
        <v>0</v>
      </c>
      <c r="DF288" s="954">
        <v>0</v>
      </c>
      <c r="DG288" s="954">
        <v>0</v>
      </c>
      <c r="DH288" s="954">
        <v>0</v>
      </c>
      <c r="DI288" s="954">
        <v>0</v>
      </c>
      <c r="DJ288" s="954">
        <v>0</v>
      </c>
      <c r="DK288" s="954">
        <v>0</v>
      </c>
      <c r="DL288" s="954">
        <v>0</v>
      </c>
      <c r="DM288" s="954">
        <v>0</v>
      </c>
      <c r="DN288" s="954">
        <v>0</v>
      </c>
      <c r="DO288" s="954">
        <v>0</v>
      </c>
      <c r="DP288" s="954">
        <v>0</v>
      </c>
      <c r="DQ288" s="954">
        <v>0</v>
      </c>
      <c r="DR288" s="954">
        <v>0</v>
      </c>
      <c r="DS288" s="954">
        <v>0</v>
      </c>
      <c r="DT288" s="954">
        <v>0</v>
      </c>
      <c r="DU288" s="954">
        <v>0</v>
      </c>
      <c r="DV288" s="954">
        <v>0</v>
      </c>
      <c r="DW288" s="955">
        <v>0</v>
      </c>
      <c r="DX288" s="934"/>
    </row>
    <row r="289" spans="2:128" x14ac:dyDescent="0.2">
      <c r="B289" s="960"/>
      <c r="C289" s="743"/>
      <c r="D289" s="961"/>
      <c r="E289" s="962"/>
      <c r="F289" s="961"/>
      <c r="G289" s="961"/>
      <c r="H289" s="961"/>
      <c r="I289" s="961"/>
      <c r="J289" s="961"/>
      <c r="K289" s="961"/>
      <c r="L289" s="961"/>
      <c r="M289" s="961"/>
      <c r="N289" s="961"/>
      <c r="O289" s="961"/>
      <c r="P289" s="961"/>
      <c r="Q289" s="961"/>
      <c r="R289" s="745"/>
      <c r="S289" s="961"/>
      <c r="T289" s="961"/>
      <c r="U289" s="699" t="s">
        <v>721</v>
      </c>
      <c r="V289" s="697" t="s">
        <v>123</v>
      </c>
      <c r="W289" s="698" t="s">
        <v>493</v>
      </c>
      <c r="X289" s="715">
        <v>177.33513663359997</v>
      </c>
      <c r="Y289" s="715">
        <v>346.52411796959996</v>
      </c>
      <c r="Z289" s="715">
        <v>506.58019751520015</v>
      </c>
      <c r="AA289" s="715">
        <v>655.49104097760005</v>
      </c>
      <c r="AB289" s="715">
        <v>781.54111510560006</v>
      </c>
      <c r="AC289" s="715">
        <v>734.66799369120042</v>
      </c>
      <c r="AD289" s="715">
        <v>691.30002051360077</v>
      </c>
      <c r="AE289" s="715">
        <v>651.10847016959997</v>
      </c>
      <c r="AF289" s="715">
        <v>613.44214519806587</v>
      </c>
      <c r="AG289" s="715">
        <v>578.3879362946227</v>
      </c>
      <c r="AH289" s="715">
        <v>545.70143785817754</v>
      </c>
      <c r="AI289" s="715">
        <v>515.17220441953816</v>
      </c>
      <c r="AJ289" s="715">
        <v>486.64187565351097</v>
      </c>
      <c r="AK289" s="715">
        <v>459.98274349380051</v>
      </c>
      <c r="AL289" s="715">
        <v>434.97973835378298</v>
      </c>
      <c r="AM289" s="715">
        <v>265.02682859173478</v>
      </c>
      <c r="AN289" s="715">
        <v>100.49662998833787</v>
      </c>
      <c r="AO289" s="715">
        <v>-56.069641072137188</v>
      </c>
      <c r="AP289" s="715">
        <v>-202.87430890097733</v>
      </c>
      <c r="AQ289" s="715">
        <v>-329.9377653761901</v>
      </c>
      <c r="AR289" s="715">
        <v>-304.76617525126835</v>
      </c>
      <c r="AS289" s="715">
        <v>-282.80539848939918</v>
      </c>
      <c r="AT289" s="715">
        <v>-262.87407169877702</v>
      </c>
      <c r="AU289" s="715">
        <v>-246.06143017839509</v>
      </c>
      <c r="AV289" s="715">
        <v>-231.16228493150288</v>
      </c>
      <c r="AW289" s="715">
        <v>-216.36403368171102</v>
      </c>
      <c r="AX289" s="715">
        <v>-202.881829449272</v>
      </c>
      <c r="AY289" s="715">
        <v>-190.97502177949866</v>
      </c>
      <c r="AZ289" s="715">
        <v>-180.30239138940215</v>
      </c>
      <c r="BA289" s="715">
        <v>-170.86626847659807</v>
      </c>
      <c r="BB289" s="715">
        <v>-145.01583204047608</v>
      </c>
      <c r="BC289" s="715">
        <v>-120.09906412739394</v>
      </c>
      <c r="BD289" s="715">
        <v>-121.57678096109851</v>
      </c>
      <c r="BE289" s="715">
        <v>-124.05794479593123</v>
      </c>
      <c r="BF289" s="715">
        <v>-127.28365265665252</v>
      </c>
      <c r="BG289" s="715">
        <v>-121.9396650632749</v>
      </c>
      <c r="BH289" s="715">
        <v>-117.16931103247578</v>
      </c>
      <c r="BI289" s="715">
        <v>-112.94795391797311</v>
      </c>
      <c r="BJ289" s="715">
        <v>-109.42875128374499</v>
      </c>
      <c r="BK289" s="715">
        <v>-106.36724254540377</v>
      </c>
      <c r="BL289" s="715">
        <v>-102.28954182282723</v>
      </c>
      <c r="BM289" s="715">
        <v>-98.878334192545481</v>
      </c>
      <c r="BN289" s="715">
        <v>-95.805538551410905</v>
      </c>
      <c r="BO289" s="715">
        <v>-93.006248538464092</v>
      </c>
      <c r="BP289" s="715">
        <v>-90.522126816418449</v>
      </c>
      <c r="BQ289" s="715">
        <v>-90.547883147351968</v>
      </c>
      <c r="BR289" s="715">
        <v>-90.865591550778845</v>
      </c>
      <c r="BS289" s="715">
        <v>-91.545688534227907</v>
      </c>
      <c r="BT289" s="715">
        <v>-92.512533412293237</v>
      </c>
      <c r="BU289" s="715">
        <v>-93.726843941528386</v>
      </c>
      <c r="BV289" s="715">
        <v>-91.819450122700573</v>
      </c>
      <c r="BW289" s="715">
        <v>-90.131681284603928</v>
      </c>
      <c r="BX289" s="715">
        <v>-88.600350374546451</v>
      </c>
      <c r="BY289" s="715">
        <v>-87.48455636028109</v>
      </c>
      <c r="BZ289" s="715">
        <v>-86.510665385993434</v>
      </c>
      <c r="CA289" s="715">
        <v>-85.307167477984535</v>
      </c>
      <c r="CB289" s="715">
        <v>-84.25770772404519</v>
      </c>
      <c r="CC289" s="715">
        <v>-83.298024548352032</v>
      </c>
      <c r="CD289" s="715">
        <v>-82.453790899885576</v>
      </c>
      <c r="CE289" s="715">
        <v>-81.71492003381934</v>
      </c>
      <c r="CF289" s="715">
        <v>-80.70040689789937</v>
      </c>
      <c r="CG289" s="715">
        <v>-79.815011628371849</v>
      </c>
      <c r="CH289" s="715">
        <v>-79.152586111367214</v>
      </c>
      <c r="CI289" s="715">
        <v>-78.637657406497851</v>
      </c>
      <c r="CJ289" s="715">
        <v>-78.226405229644115</v>
      </c>
      <c r="CK289" s="715">
        <v>-77.806982131133509</v>
      </c>
      <c r="CL289" s="715">
        <v>-77.479677690199196</v>
      </c>
      <c r="CM289" s="715">
        <v>-77.216436974059434</v>
      </c>
      <c r="CN289" s="715">
        <v>-77.272737953856677</v>
      </c>
      <c r="CO289" s="715">
        <v>-77.382344775186766</v>
      </c>
      <c r="CP289" s="715">
        <v>-77.294752546317568</v>
      </c>
      <c r="CQ289" s="715">
        <v>-77.239967263567564</v>
      </c>
      <c r="CR289" s="715">
        <v>-77.212043015273821</v>
      </c>
      <c r="CS289" s="715">
        <v>-77.180404968609423</v>
      </c>
      <c r="CT289" s="715">
        <v>-77.185348499885777</v>
      </c>
      <c r="CU289" s="715">
        <v>-76.998515258466796</v>
      </c>
      <c r="CV289" s="715">
        <v>-76.86887031049514</v>
      </c>
      <c r="CW289" s="715">
        <v>-76.903342899710537</v>
      </c>
      <c r="CX289" s="715">
        <v>-77.001572420275124</v>
      </c>
      <c r="CY289" s="715">
        <v>-77.153923708453476</v>
      </c>
      <c r="CZ289" s="953"/>
      <c r="DA289" s="954"/>
      <c r="DB289" s="954"/>
      <c r="DC289" s="954"/>
      <c r="DD289" s="954"/>
      <c r="DE289" s="954"/>
      <c r="DF289" s="954"/>
      <c r="DG289" s="954"/>
      <c r="DH289" s="954"/>
      <c r="DI289" s="954"/>
      <c r="DJ289" s="954"/>
      <c r="DK289" s="954"/>
      <c r="DL289" s="954"/>
      <c r="DM289" s="954"/>
      <c r="DN289" s="954"/>
      <c r="DO289" s="954"/>
      <c r="DP289" s="954"/>
      <c r="DQ289" s="954"/>
      <c r="DR289" s="954"/>
      <c r="DS289" s="954"/>
      <c r="DT289" s="954"/>
      <c r="DU289" s="954"/>
      <c r="DV289" s="954"/>
      <c r="DW289" s="955"/>
      <c r="DX289" s="934"/>
    </row>
    <row r="290" spans="2:128" x14ac:dyDescent="0.2">
      <c r="B290" s="960"/>
      <c r="C290" s="963"/>
      <c r="D290" s="885"/>
      <c r="E290" s="920"/>
      <c r="F290" s="885"/>
      <c r="G290" s="885"/>
      <c r="H290" s="885"/>
      <c r="I290" s="885"/>
      <c r="J290" s="885"/>
      <c r="K290" s="885"/>
      <c r="L290" s="885"/>
      <c r="M290" s="885"/>
      <c r="N290" s="885"/>
      <c r="O290" s="885"/>
      <c r="P290" s="885"/>
      <c r="Q290" s="885"/>
      <c r="R290" s="964"/>
      <c r="S290" s="885"/>
      <c r="T290" s="885"/>
      <c r="U290" s="699" t="s">
        <v>495</v>
      </c>
      <c r="V290" s="697" t="s">
        <v>123</v>
      </c>
      <c r="W290" s="701" t="s">
        <v>493</v>
      </c>
      <c r="X290" s="715">
        <v>375.86118574919601</v>
      </c>
      <c r="Y290" s="715">
        <v>284.61438270448343</v>
      </c>
      <c r="Z290" s="715">
        <v>241.70355356437722</v>
      </c>
      <c r="AA290" s="715">
        <v>215.53679248747358</v>
      </c>
      <c r="AB290" s="715">
        <v>144.44733420183911</v>
      </c>
      <c r="AC290" s="715">
        <v>65.775393962856469</v>
      </c>
      <c r="AD290" s="715">
        <v>56.25958372930836</v>
      </c>
      <c r="AE290" s="715">
        <v>45.759269663027226</v>
      </c>
      <c r="AF290" s="715">
        <v>36.195426348327601</v>
      </c>
      <c r="AG290" s="715">
        <v>28.036670530451374</v>
      </c>
      <c r="AH290" s="715">
        <v>20.714323430594959</v>
      </c>
      <c r="AI290" s="715">
        <v>14.186784861296474</v>
      </c>
      <c r="AJ290" s="715">
        <v>8.295215388021461</v>
      </c>
      <c r="AK290" s="715">
        <v>3.0972878226384637</v>
      </c>
      <c r="AL290" s="715">
        <v>-1.4372135518642608</v>
      </c>
      <c r="AM290" s="715">
        <v>-5.4487041968932317</v>
      </c>
      <c r="AN290" s="715">
        <v>-8.9832426656757889</v>
      </c>
      <c r="AO290" s="715">
        <v>-12.077373720971082</v>
      </c>
      <c r="AP290" s="715">
        <v>-14.770608060582163</v>
      </c>
      <c r="AQ290" s="715">
        <v>-16.762599615805811</v>
      </c>
      <c r="AR290" s="715">
        <v>-18.299819663920061</v>
      </c>
      <c r="AS290" s="715">
        <v>-19.914161678887467</v>
      </c>
      <c r="AT290" s="715">
        <v>-21.265337058004661</v>
      </c>
      <c r="AU290" s="715">
        <v>-22.720688715111464</v>
      </c>
      <c r="AV290" s="715">
        <v>-24.025413914929231</v>
      </c>
      <c r="AW290" s="715">
        <v>-25.096726902829687</v>
      </c>
      <c r="AX290" s="715">
        <v>-25.956935977636022</v>
      </c>
      <c r="AY290" s="715">
        <v>-26.626275572580198</v>
      </c>
      <c r="AZ290" s="715">
        <v>-27.130441092871479</v>
      </c>
      <c r="BA290" s="715">
        <v>-27.471688816855021</v>
      </c>
      <c r="BB290" s="715">
        <v>-27.663664682586386</v>
      </c>
      <c r="BC290" s="715">
        <v>-27.72186686789064</v>
      </c>
      <c r="BD290" s="715">
        <v>-27.659136418802518</v>
      </c>
      <c r="BE290" s="715">
        <v>-27.48958804625363</v>
      </c>
      <c r="BF290" s="715">
        <v>-27.223391036492103</v>
      </c>
      <c r="BG290" s="715">
        <v>-26.870775467144995</v>
      </c>
      <c r="BH290" s="715">
        <v>-26.442387121802312</v>
      </c>
      <c r="BI290" s="715">
        <v>-25.947959873872605</v>
      </c>
      <c r="BJ290" s="715">
        <v>-25.394624711581855</v>
      </c>
      <c r="BK290" s="715">
        <v>-24.790195819219662</v>
      </c>
      <c r="BL290" s="715">
        <v>-24.141658897890011</v>
      </c>
      <c r="BM290" s="715">
        <v>-23.455198053492495</v>
      </c>
      <c r="BN290" s="715">
        <v>-22.738149318080104</v>
      </c>
      <c r="BO290" s="715">
        <v>-23.532870678660402</v>
      </c>
      <c r="BP290" s="715">
        <v>-22.270843585978582</v>
      </c>
      <c r="BQ290" s="715">
        <v>-21.066034330149705</v>
      </c>
      <c r="BR290" s="715">
        <v>-19.916469882286037</v>
      </c>
      <c r="BS290" s="715">
        <v>-18.818204184710339</v>
      </c>
      <c r="BT290" s="715">
        <v>-17.769264208538516</v>
      </c>
      <c r="BU290" s="715">
        <v>-16.767676924919215</v>
      </c>
      <c r="BV290" s="715">
        <v>-15.811469305001083</v>
      </c>
      <c r="BW290" s="715">
        <v>-14.898668319936405</v>
      </c>
      <c r="BX290" s="715">
        <v>-14.027300940852001</v>
      </c>
      <c r="BY290" s="715">
        <v>-13.195394138896518</v>
      </c>
      <c r="BZ290" s="715">
        <v>-12.402947914069955</v>
      </c>
      <c r="CA290" s="715">
        <v>-11.646016208658693</v>
      </c>
      <c r="CB290" s="715">
        <v>-10.924599022670009</v>
      </c>
      <c r="CC290" s="715">
        <v>-10.236723327241634</v>
      </c>
      <c r="CD290" s="715">
        <v>-9.5804160935258551</v>
      </c>
      <c r="CE290" s="715">
        <v>-8.9537042926385766</v>
      </c>
      <c r="CF290" s="715">
        <v>-8.3565879246089025</v>
      </c>
      <c r="CG290" s="715">
        <v>-7.789066989429557</v>
      </c>
      <c r="CH290" s="715">
        <v>-7.2471954293832823</v>
      </c>
      <c r="CI290" s="715">
        <v>-6.7329462733177934</v>
      </c>
      <c r="CJ290" s="715">
        <v>-6.2423734635522123</v>
      </c>
      <c r="CK290" s="715">
        <v>-5.7774500288978743</v>
      </c>
      <c r="CL290" s="715">
        <v>-5.3342299116775393</v>
      </c>
      <c r="CM290" s="715">
        <v>-4.9146861407425604</v>
      </c>
      <c r="CN290" s="715">
        <v>-4.5148726583611278</v>
      </c>
      <c r="CO290" s="715">
        <v>-4.1367624934027845</v>
      </c>
      <c r="CP290" s="715">
        <v>-3.7783826170198154</v>
      </c>
      <c r="CQ290" s="715">
        <v>-3.4397330291867547</v>
      </c>
      <c r="CR290" s="715">
        <v>-3.1188407010740775</v>
      </c>
      <c r="CS290" s="715">
        <v>-2.8157056326599559</v>
      </c>
      <c r="CT290" s="715">
        <v>-2.5303278239662177</v>
      </c>
      <c r="CU290" s="715">
        <v>-2.2607342461196822</v>
      </c>
      <c r="CV290" s="715">
        <v>-2.0069248991167115</v>
      </c>
      <c r="CW290" s="715">
        <v>-1.7688997829754953</v>
      </c>
      <c r="CX290" s="715">
        <v>-1.5466588976851199</v>
      </c>
      <c r="CY290" s="715">
        <v>-1.3382292143905943</v>
      </c>
      <c r="CZ290" s="953">
        <v>0</v>
      </c>
      <c r="DA290" s="954">
        <v>0</v>
      </c>
      <c r="DB290" s="954">
        <v>0</v>
      </c>
      <c r="DC290" s="954">
        <v>0</v>
      </c>
      <c r="DD290" s="954">
        <v>0</v>
      </c>
      <c r="DE290" s="954">
        <v>0</v>
      </c>
      <c r="DF290" s="954">
        <v>0</v>
      </c>
      <c r="DG290" s="954">
        <v>0</v>
      </c>
      <c r="DH290" s="954">
        <v>0</v>
      </c>
      <c r="DI290" s="954">
        <v>0</v>
      </c>
      <c r="DJ290" s="954">
        <v>0</v>
      </c>
      <c r="DK290" s="954">
        <v>0</v>
      </c>
      <c r="DL290" s="954">
        <v>0</v>
      </c>
      <c r="DM290" s="954">
        <v>0</v>
      </c>
      <c r="DN290" s="954">
        <v>0</v>
      </c>
      <c r="DO290" s="954">
        <v>0</v>
      </c>
      <c r="DP290" s="954">
        <v>0</v>
      </c>
      <c r="DQ290" s="954">
        <v>0</v>
      </c>
      <c r="DR290" s="954">
        <v>0</v>
      </c>
      <c r="DS290" s="954">
        <v>0</v>
      </c>
      <c r="DT290" s="954">
        <v>0</v>
      </c>
      <c r="DU290" s="954">
        <v>0</v>
      </c>
      <c r="DV290" s="954">
        <v>0</v>
      </c>
      <c r="DW290" s="955">
        <v>0</v>
      </c>
      <c r="DX290" s="934"/>
    </row>
    <row r="291" spans="2:128" x14ac:dyDescent="0.2">
      <c r="B291" s="965"/>
      <c r="C291" s="966"/>
      <c r="D291" s="885"/>
      <c r="E291" s="920"/>
      <c r="F291" s="885"/>
      <c r="G291" s="885"/>
      <c r="H291" s="885"/>
      <c r="I291" s="885"/>
      <c r="J291" s="885"/>
      <c r="K291" s="885"/>
      <c r="L291" s="885"/>
      <c r="M291" s="885"/>
      <c r="N291" s="885"/>
      <c r="O291" s="885"/>
      <c r="P291" s="885"/>
      <c r="Q291" s="885"/>
      <c r="R291" s="964"/>
      <c r="S291" s="885"/>
      <c r="T291" s="885"/>
      <c r="U291" s="699" t="s">
        <v>496</v>
      </c>
      <c r="V291" s="697" t="s">
        <v>123</v>
      </c>
      <c r="W291" s="701" t="s">
        <v>493</v>
      </c>
      <c r="X291" s="715">
        <v>0</v>
      </c>
      <c r="Y291" s="715">
        <v>0</v>
      </c>
      <c r="Z291" s="715">
        <v>0</v>
      </c>
      <c r="AA291" s="715">
        <v>0</v>
      </c>
      <c r="AB291" s="715">
        <v>0</v>
      </c>
      <c r="AC291" s="715">
        <v>0</v>
      </c>
      <c r="AD291" s="715">
        <v>0</v>
      </c>
      <c r="AE291" s="715">
        <v>0</v>
      </c>
      <c r="AF291" s="715">
        <v>0</v>
      </c>
      <c r="AG291" s="715">
        <v>0</v>
      </c>
      <c r="AH291" s="715">
        <v>0</v>
      </c>
      <c r="AI291" s="715">
        <v>0</v>
      </c>
      <c r="AJ291" s="715">
        <v>0</v>
      </c>
      <c r="AK291" s="715">
        <v>0</v>
      </c>
      <c r="AL291" s="715">
        <v>0</v>
      </c>
      <c r="AM291" s="715">
        <v>0</v>
      </c>
      <c r="AN291" s="715">
        <v>0</v>
      </c>
      <c r="AO291" s="715">
        <v>0</v>
      </c>
      <c r="AP291" s="715">
        <v>0</v>
      </c>
      <c r="AQ291" s="715">
        <v>0</v>
      </c>
      <c r="AR291" s="715">
        <v>0</v>
      </c>
      <c r="AS291" s="715">
        <v>0</v>
      </c>
      <c r="AT291" s="715">
        <v>0</v>
      </c>
      <c r="AU291" s="715">
        <v>0</v>
      </c>
      <c r="AV291" s="715">
        <v>0</v>
      </c>
      <c r="AW291" s="715">
        <v>0</v>
      </c>
      <c r="AX291" s="715">
        <v>0</v>
      </c>
      <c r="AY291" s="715">
        <v>0</v>
      </c>
      <c r="AZ291" s="715">
        <v>0</v>
      </c>
      <c r="BA291" s="715">
        <v>0</v>
      </c>
      <c r="BB291" s="715">
        <v>0</v>
      </c>
      <c r="BC291" s="715">
        <v>0</v>
      </c>
      <c r="BD291" s="715">
        <v>0</v>
      </c>
      <c r="BE291" s="715">
        <v>0</v>
      </c>
      <c r="BF291" s="715">
        <v>0</v>
      </c>
      <c r="BG291" s="715">
        <v>0</v>
      </c>
      <c r="BH291" s="715">
        <v>0</v>
      </c>
      <c r="BI291" s="715">
        <v>0</v>
      </c>
      <c r="BJ291" s="715">
        <v>0</v>
      </c>
      <c r="BK291" s="715">
        <v>0</v>
      </c>
      <c r="BL291" s="715">
        <v>0</v>
      </c>
      <c r="BM291" s="715">
        <v>0</v>
      </c>
      <c r="BN291" s="715">
        <v>0</v>
      </c>
      <c r="BO291" s="715">
        <v>0</v>
      </c>
      <c r="BP291" s="715">
        <v>0</v>
      </c>
      <c r="BQ291" s="715">
        <v>0</v>
      </c>
      <c r="BR291" s="715">
        <v>0</v>
      </c>
      <c r="BS291" s="715">
        <v>0</v>
      </c>
      <c r="BT291" s="715">
        <v>0</v>
      </c>
      <c r="BU291" s="715">
        <v>0</v>
      </c>
      <c r="BV291" s="715">
        <v>0</v>
      </c>
      <c r="BW291" s="715">
        <v>0</v>
      </c>
      <c r="BX291" s="715">
        <v>0</v>
      </c>
      <c r="BY291" s="715">
        <v>0</v>
      </c>
      <c r="BZ291" s="715">
        <v>0</v>
      </c>
      <c r="CA291" s="715">
        <v>0</v>
      </c>
      <c r="CB291" s="715">
        <v>0</v>
      </c>
      <c r="CC291" s="715">
        <v>0</v>
      </c>
      <c r="CD291" s="715">
        <v>0</v>
      </c>
      <c r="CE291" s="715">
        <v>0</v>
      </c>
      <c r="CF291" s="715">
        <v>0</v>
      </c>
      <c r="CG291" s="715">
        <v>0</v>
      </c>
      <c r="CH291" s="715">
        <v>0</v>
      </c>
      <c r="CI291" s="715">
        <v>0</v>
      </c>
      <c r="CJ291" s="715">
        <v>0</v>
      </c>
      <c r="CK291" s="715">
        <v>0</v>
      </c>
      <c r="CL291" s="715">
        <v>0</v>
      </c>
      <c r="CM291" s="715">
        <v>0</v>
      </c>
      <c r="CN291" s="715">
        <v>0</v>
      </c>
      <c r="CO291" s="715">
        <v>0</v>
      </c>
      <c r="CP291" s="715">
        <v>0</v>
      </c>
      <c r="CQ291" s="715">
        <v>0</v>
      </c>
      <c r="CR291" s="715">
        <v>0</v>
      </c>
      <c r="CS291" s="715">
        <v>0</v>
      </c>
      <c r="CT291" s="715">
        <v>0</v>
      </c>
      <c r="CU291" s="715">
        <v>0</v>
      </c>
      <c r="CV291" s="715">
        <v>0</v>
      </c>
      <c r="CW291" s="715">
        <v>0</v>
      </c>
      <c r="CX291" s="715">
        <v>0</v>
      </c>
      <c r="CY291" s="715">
        <v>0</v>
      </c>
      <c r="CZ291" s="953">
        <v>0</v>
      </c>
      <c r="DA291" s="954">
        <v>0</v>
      </c>
      <c r="DB291" s="954">
        <v>0</v>
      </c>
      <c r="DC291" s="954">
        <v>0</v>
      </c>
      <c r="DD291" s="954">
        <v>0</v>
      </c>
      <c r="DE291" s="954">
        <v>0</v>
      </c>
      <c r="DF291" s="954">
        <v>0</v>
      </c>
      <c r="DG291" s="954">
        <v>0</v>
      </c>
      <c r="DH291" s="954">
        <v>0</v>
      </c>
      <c r="DI291" s="954">
        <v>0</v>
      </c>
      <c r="DJ291" s="954">
        <v>0</v>
      </c>
      <c r="DK291" s="954">
        <v>0</v>
      </c>
      <c r="DL291" s="954">
        <v>0</v>
      </c>
      <c r="DM291" s="954">
        <v>0</v>
      </c>
      <c r="DN291" s="954">
        <v>0</v>
      </c>
      <c r="DO291" s="954">
        <v>0</v>
      </c>
      <c r="DP291" s="954">
        <v>0</v>
      </c>
      <c r="DQ291" s="954">
        <v>0</v>
      </c>
      <c r="DR291" s="954">
        <v>0</v>
      </c>
      <c r="DS291" s="954">
        <v>0</v>
      </c>
      <c r="DT291" s="954">
        <v>0</v>
      </c>
      <c r="DU291" s="954">
        <v>0</v>
      </c>
      <c r="DV291" s="954">
        <v>0</v>
      </c>
      <c r="DW291" s="955">
        <v>0</v>
      </c>
      <c r="DX291" s="934"/>
    </row>
    <row r="292" spans="2:128" x14ac:dyDescent="0.2">
      <c r="B292" s="965"/>
      <c r="C292" s="966"/>
      <c r="D292" s="885"/>
      <c r="E292" s="920"/>
      <c r="F292" s="885"/>
      <c r="G292" s="885"/>
      <c r="H292" s="885"/>
      <c r="I292" s="885"/>
      <c r="J292" s="885"/>
      <c r="K292" s="885"/>
      <c r="L292" s="885"/>
      <c r="M292" s="885"/>
      <c r="N292" s="885"/>
      <c r="O292" s="885"/>
      <c r="P292" s="885"/>
      <c r="Q292" s="885"/>
      <c r="R292" s="964"/>
      <c r="S292" s="885"/>
      <c r="T292" s="885"/>
      <c r="U292" s="702" t="s">
        <v>497</v>
      </c>
      <c r="V292" s="703" t="s">
        <v>123</v>
      </c>
      <c r="W292" s="701" t="s">
        <v>493</v>
      </c>
      <c r="X292" s="715">
        <v>0</v>
      </c>
      <c r="Y292" s="715">
        <v>0</v>
      </c>
      <c r="Z292" s="715">
        <v>0</v>
      </c>
      <c r="AA292" s="715">
        <v>0</v>
      </c>
      <c r="AB292" s="715">
        <v>0</v>
      </c>
      <c r="AC292" s="715">
        <v>0</v>
      </c>
      <c r="AD292" s="715">
        <v>0</v>
      </c>
      <c r="AE292" s="715">
        <v>0</v>
      </c>
      <c r="AF292" s="715">
        <v>0</v>
      </c>
      <c r="AG292" s="715">
        <v>0</v>
      </c>
      <c r="AH292" s="715">
        <v>0</v>
      </c>
      <c r="AI292" s="715">
        <v>0</v>
      </c>
      <c r="AJ292" s="715">
        <v>0</v>
      </c>
      <c r="AK292" s="715">
        <v>0</v>
      </c>
      <c r="AL292" s="715">
        <v>0</v>
      </c>
      <c r="AM292" s="715">
        <v>0</v>
      </c>
      <c r="AN292" s="715">
        <v>0</v>
      </c>
      <c r="AO292" s="715">
        <v>0</v>
      </c>
      <c r="AP292" s="715">
        <v>0</v>
      </c>
      <c r="AQ292" s="715">
        <v>0</v>
      </c>
      <c r="AR292" s="715">
        <v>0</v>
      </c>
      <c r="AS292" s="715">
        <v>0</v>
      </c>
      <c r="AT292" s="715">
        <v>0</v>
      </c>
      <c r="AU292" s="715">
        <v>0</v>
      </c>
      <c r="AV292" s="715">
        <v>0</v>
      </c>
      <c r="AW292" s="715">
        <v>0</v>
      </c>
      <c r="AX292" s="715">
        <v>0</v>
      </c>
      <c r="AY292" s="715">
        <v>0</v>
      </c>
      <c r="AZ292" s="715">
        <v>0</v>
      </c>
      <c r="BA292" s="715">
        <v>0</v>
      </c>
      <c r="BB292" s="715">
        <v>0</v>
      </c>
      <c r="BC292" s="715">
        <v>0</v>
      </c>
      <c r="BD292" s="715">
        <v>0</v>
      </c>
      <c r="BE292" s="715">
        <v>0</v>
      </c>
      <c r="BF292" s="715">
        <v>0</v>
      </c>
      <c r="BG292" s="715">
        <v>0</v>
      </c>
      <c r="BH292" s="715">
        <v>0</v>
      </c>
      <c r="BI292" s="715">
        <v>0</v>
      </c>
      <c r="BJ292" s="715">
        <v>0</v>
      </c>
      <c r="BK292" s="715">
        <v>0</v>
      </c>
      <c r="BL292" s="715">
        <v>0</v>
      </c>
      <c r="BM292" s="715">
        <v>0</v>
      </c>
      <c r="BN292" s="715">
        <v>0</v>
      </c>
      <c r="BO292" s="715">
        <v>0</v>
      </c>
      <c r="BP292" s="715">
        <v>0</v>
      </c>
      <c r="BQ292" s="715">
        <v>0</v>
      </c>
      <c r="BR292" s="715">
        <v>0</v>
      </c>
      <c r="BS292" s="715">
        <v>0</v>
      </c>
      <c r="BT292" s="715">
        <v>0</v>
      </c>
      <c r="BU292" s="715">
        <v>0</v>
      </c>
      <c r="BV292" s="715">
        <v>0</v>
      </c>
      <c r="BW292" s="715">
        <v>0</v>
      </c>
      <c r="BX292" s="715">
        <v>0</v>
      </c>
      <c r="BY292" s="715">
        <v>0</v>
      </c>
      <c r="BZ292" s="715">
        <v>0</v>
      </c>
      <c r="CA292" s="715">
        <v>0</v>
      </c>
      <c r="CB292" s="715">
        <v>0</v>
      </c>
      <c r="CC292" s="715">
        <v>0</v>
      </c>
      <c r="CD292" s="715">
        <v>0</v>
      </c>
      <c r="CE292" s="715">
        <v>0</v>
      </c>
      <c r="CF292" s="715">
        <v>0</v>
      </c>
      <c r="CG292" s="715">
        <v>0</v>
      </c>
      <c r="CH292" s="715">
        <v>0</v>
      </c>
      <c r="CI292" s="715">
        <v>0</v>
      </c>
      <c r="CJ292" s="715">
        <v>0</v>
      </c>
      <c r="CK292" s="715">
        <v>0</v>
      </c>
      <c r="CL292" s="715">
        <v>0</v>
      </c>
      <c r="CM292" s="715">
        <v>0</v>
      </c>
      <c r="CN292" s="715">
        <v>0</v>
      </c>
      <c r="CO292" s="715">
        <v>0</v>
      </c>
      <c r="CP292" s="715">
        <v>0</v>
      </c>
      <c r="CQ292" s="715">
        <v>0</v>
      </c>
      <c r="CR292" s="715">
        <v>0</v>
      </c>
      <c r="CS292" s="715">
        <v>0</v>
      </c>
      <c r="CT292" s="715">
        <v>0</v>
      </c>
      <c r="CU292" s="715">
        <v>0</v>
      </c>
      <c r="CV292" s="715">
        <v>0</v>
      </c>
      <c r="CW292" s="715">
        <v>0</v>
      </c>
      <c r="CX292" s="715">
        <v>0</v>
      </c>
      <c r="CY292" s="715">
        <v>0</v>
      </c>
      <c r="CZ292" s="953">
        <v>0</v>
      </c>
      <c r="DA292" s="954">
        <v>0</v>
      </c>
      <c r="DB292" s="954">
        <v>0</v>
      </c>
      <c r="DC292" s="954">
        <v>0</v>
      </c>
      <c r="DD292" s="954">
        <v>0</v>
      </c>
      <c r="DE292" s="954">
        <v>0</v>
      </c>
      <c r="DF292" s="954">
        <v>0</v>
      </c>
      <c r="DG292" s="954">
        <v>0</v>
      </c>
      <c r="DH292" s="954">
        <v>0</v>
      </c>
      <c r="DI292" s="954">
        <v>0</v>
      </c>
      <c r="DJ292" s="954">
        <v>0</v>
      </c>
      <c r="DK292" s="954">
        <v>0</v>
      </c>
      <c r="DL292" s="954">
        <v>0</v>
      </c>
      <c r="DM292" s="954">
        <v>0</v>
      </c>
      <c r="DN292" s="954">
        <v>0</v>
      </c>
      <c r="DO292" s="954">
        <v>0</v>
      </c>
      <c r="DP292" s="954">
        <v>0</v>
      </c>
      <c r="DQ292" s="954">
        <v>0</v>
      </c>
      <c r="DR292" s="954">
        <v>0</v>
      </c>
      <c r="DS292" s="954">
        <v>0</v>
      </c>
      <c r="DT292" s="954">
        <v>0</v>
      </c>
      <c r="DU292" s="954">
        <v>0</v>
      </c>
      <c r="DV292" s="954">
        <v>0</v>
      </c>
      <c r="DW292" s="955">
        <v>0</v>
      </c>
      <c r="DX292" s="934"/>
    </row>
    <row r="293" spans="2:128" x14ac:dyDescent="0.2">
      <c r="B293" s="965"/>
      <c r="C293" s="966"/>
      <c r="D293" s="885"/>
      <c r="E293" s="920"/>
      <c r="F293" s="885"/>
      <c r="G293" s="885"/>
      <c r="H293" s="885"/>
      <c r="I293" s="885"/>
      <c r="J293" s="885"/>
      <c r="K293" s="885"/>
      <c r="L293" s="885"/>
      <c r="M293" s="885"/>
      <c r="N293" s="885"/>
      <c r="O293" s="885"/>
      <c r="P293" s="885"/>
      <c r="Q293" s="885"/>
      <c r="R293" s="964"/>
      <c r="S293" s="885"/>
      <c r="T293" s="885"/>
      <c r="U293" s="699" t="s">
        <v>498</v>
      </c>
      <c r="V293" s="697" t="s">
        <v>123</v>
      </c>
      <c r="W293" s="701" t="s">
        <v>493</v>
      </c>
      <c r="X293" s="715">
        <v>126.23119999999997</v>
      </c>
      <c r="Y293" s="715">
        <v>120.43700000000001</v>
      </c>
      <c r="Z293" s="715">
        <v>113.93520000000001</v>
      </c>
      <c r="AA293" s="715">
        <v>106.0008</v>
      </c>
      <c r="AB293" s="715">
        <v>89.726000000000013</v>
      </c>
      <c r="AC293" s="715">
        <v>-33.384799999999998</v>
      </c>
      <c r="AD293" s="715">
        <v>-30.879200000000004</v>
      </c>
      <c r="AE293" s="715">
        <v>-28.623000000000005</v>
      </c>
      <c r="AF293" s="715">
        <v>-26.581400000000002</v>
      </c>
      <c r="AG293" s="715">
        <v>-24.731200000000008</v>
      </c>
      <c r="AH293" s="715">
        <v>-23.049199999999999</v>
      </c>
      <c r="AI293" s="715">
        <v>-21.512199999999993</v>
      </c>
      <c r="AJ293" s="715">
        <v>-20.114399999999996</v>
      </c>
      <c r="AK293" s="715">
        <v>-18.832599999999992</v>
      </c>
      <c r="AL293" s="715">
        <v>-17.661000000000001</v>
      </c>
      <c r="AM293" s="715">
        <v>8.775823687446703</v>
      </c>
      <c r="AN293" s="715">
        <v>7.4544919374467327</v>
      </c>
      <c r="AO293" s="715">
        <v>6.2225384374466017</v>
      </c>
      <c r="AP293" s="715">
        <v>4.8452114374467072</v>
      </c>
      <c r="AQ293" s="715">
        <v>1.9420581874466762</v>
      </c>
      <c r="AR293" s="715">
        <v>-16.157976398205349</v>
      </c>
      <c r="AS293" s="715">
        <v>-16.042706731538622</v>
      </c>
      <c r="AT293" s="715">
        <v>-15.198086481538581</v>
      </c>
      <c r="AU293" s="715">
        <v>-15.411206070572099</v>
      </c>
      <c r="AV293" s="715">
        <v>-14.968548070572204</v>
      </c>
      <c r="AW293" s="715">
        <v>-13.102851391874708</v>
      </c>
      <c r="AX293" s="715">
        <v>-12.506492226525374</v>
      </c>
      <c r="AY293" s="715">
        <v>-12.276282532081098</v>
      </c>
      <c r="AZ293" s="715">
        <v>-11.971800282081126</v>
      </c>
      <c r="BA293" s="715">
        <v>-11.714544282080972</v>
      </c>
      <c r="BB293" s="715">
        <v>29.083511942208105</v>
      </c>
      <c r="BC293" s="715">
        <v>27.086095692208147</v>
      </c>
      <c r="BD293" s="715">
        <v>2.9867631922080875</v>
      </c>
      <c r="BE293" s="715">
        <v>0.85167269220802666</v>
      </c>
      <c r="BF293" s="715">
        <v>-2.5586441077918067</v>
      </c>
      <c r="BG293" s="715">
        <v>-12.995195005784765</v>
      </c>
      <c r="BH293" s="715">
        <v>-13.291817802118146</v>
      </c>
      <c r="BI293" s="715">
        <v>-12.824275886417936</v>
      </c>
      <c r="BJ293" s="715">
        <v>-13.385442118181686</v>
      </c>
      <c r="BK293" s="715">
        <v>-13.267618850184661</v>
      </c>
      <c r="BL293" s="715">
        <v>-10.58334479021962</v>
      </c>
      <c r="BM293" s="715">
        <v>-10.518610236508358</v>
      </c>
      <c r="BN293" s="715">
        <v>-10.543565810061011</v>
      </c>
      <c r="BO293" s="715">
        <v>-10.476918292064028</v>
      </c>
      <c r="BP293" s="715">
        <v>-10.445827560060977</v>
      </c>
      <c r="BQ293" s="715">
        <v>28.008066172662467</v>
      </c>
      <c r="BR293" s="715">
        <v>25.819284654665722</v>
      </c>
      <c r="BS293" s="715">
        <v>1.5401174226625614</v>
      </c>
      <c r="BT293" s="715">
        <v>-0.76893834533453287</v>
      </c>
      <c r="BU293" s="715">
        <v>-4.3358898773374364</v>
      </c>
      <c r="BV293" s="715">
        <v>-11.976603269431422</v>
      </c>
      <c r="BW293" s="715">
        <v>-12.412460797767991</v>
      </c>
      <c r="BX293" s="715">
        <v>-12.07828415006469</v>
      </c>
      <c r="BY293" s="715">
        <v>-12.761285113831434</v>
      </c>
      <c r="BZ293" s="715">
        <v>-12.753627113831399</v>
      </c>
      <c r="CA293" s="715">
        <v>-9.9969061746104089</v>
      </c>
      <c r="CB293" s="715">
        <v>-10.030771620899174</v>
      </c>
      <c r="CC293" s="715">
        <v>-10.15432719445181</v>
      </c>
      <c r="CD293" s="715">
        <v>-10.180479676454809</v>
      </c>
      <c r="CE293" s="715">
        <v>-10.236388944451789</v>
      </c>
      <c r="CF293" s="715">
        <v>28.280563503907047</v>
      </c>
      <c r="CG293" s="715">
        <v>26.016381985910542</v>
      </c>
      <c r="CH293" s="715">
        <v>1.6618147539072652</v>
      </c>
      <c r="CI293" s="715">
        <v>-0.71104101408982956</v>
      </c>
      <c r="CJ293" s="715">
        <v>-4.3475925460928551</v>
      </c>
      <c r="CK293" s="715">
        <v>-11.930554714366878</v>
      </c>
      <c r="CL293" s="715">
        <v>-12.430212242703348</v>
      </c>
      <c r="CM293" s="715">
        <v>-12.148235595000145</v>
      </c>
      <c r="CN293" s="715">
        <v>-12.889236558766854</v>
      </c>
      <c r="CO293" s="715">
        <v>-12.933778558766846</v>
      </c>
      <c r="CP293" s="715">
        <v>-10.129307406341049</v>
      </c>
      <c r="CQ293" s="715">
        <v>-10.192872630439851</v>
      </c>
      <c r="CR293" s="715">
        <v>-10.346757346343608</v>
      </c>
      <c r="CS293" s="715">
        <v>-10.398037877131799</v>
      </c>
      <c r="CT293" s="715">
        <v>-10.473845422279659</v>
      </c>
      <c r="CU293" s="715">
        <v>28.016865541835074</v>
      </c>
      <c r="CV293" s="715">
        <v>25.725924810213769</v>
      </c>
      <c r="CW293" s="715">
        <v>1.3557046735205773</v>
      </c>
      <c r="CX293" s="715">
        <v>-1.0390749953825207</v>
      </c>
      <c r="CY293" s="715">
        <v>-4.6921999846743319</v>
      </c>
      <c r="CZ293" s="953">
        <v>0</v>
      </c>
      <c r="DA293" s="954">
        <v>0</v>
      </c>
      <c r="DB293" s="954">
        <v>0</v>
      </c>
      <c r="DC293" s="954">
        <v>0</v>
      </c>
      <c r="DD293" s="954">
        <v>0</v>
      </c>
      <c r="DE293" s="954">
        <v>0</v>
      </c>
      <c r="DF293" s="954">
        <v>0</v>
      </c>
      <c r="DG293" s="954">
        <v>0</v>
      </c>
      <c r="DH293" s="954">
        <v>0</v>
      </c>
      <c r="DI293" s="954">
        <v>0</v>
      </c>
      <c r="DJ293" s="954">
        <v>0</v>
      </c>
      <c r="DK293" s="954">
        <v>0</v>
      </c>
      <c r="DL293" s="954">
        <v>0</v>
      </c>
      <c r="DM293" s="954">
        <v>0</v>
      </c>
      <c r="DN293" s="954">
        <v>0</v>
      </c>
      <c r="DO293" s="954">
        <v>0</v>
      </c>
      <c r="DP293" s="954">
        <v>0</v>
      </c>
      <c r="DQ293" s="954">
        <v>0</v>
      </c>
      <c r="DR293" s="954">
        <v>0</v>
      </c>
      <c r="DS293" s="954">
        <v>0</v>
      </c>
      <c r="DT293" s="954">
        <v>0</v>
      </c>
      <c r="DU293" s="954">
        <v>0</v>
      </c>
      <c r="DV293" s="954">
        <v>0</v>
      </c>
      <c r="DW293" s="955">
        <v>0</v>
      </c>
      <c r="DX293" s="934"/>
    </row>
    <row r="294" spans="2:128" x14ac:dyDescent="0.2">
      <c r="B294" s="967"/>
      <c r="C294" s="966"/>
      <c r="D294" s="885"/>
      <c r="E294" s="920"/>
      <c r="F294" s="885"/>
      <c r="G294" s="885"/>
      <c r="H294" s="885"/>
      <c r="I294" s="885"/>
      <c r="J294" s="885"/>
      <c r="K294" s="885"/>
      <c r="L294" s="885"/>
      <c r="M294" s="885"/>
      <c r="N294" s="885"/>
      <c r="O294" s="885"/>
      <c r="P294" s="885"/>
      <c r="Q294" s="885"/>
      <c r="R294" s="964"/>
      <c r="S294" s="885"/>
      <c r="T294" s="885"/>
      <c r="U294" s="699" t="s">
        <v>499</v>
      </c>
      <c r="V294" s="697" t="s">
        <v>123</v>
      </c>
      <c r="W294" s="701" t="s">
        <v>493</v>
      </c>
      <c r="X294" s="715">
        <v>0</v>
      </c>
      <c r="Y294" s="715">
        <v>0</v>
      </c>
      <c r="Z294" s="715">
        <v>0</v>
      </c>
      <c r="AA294" s="715">
        <v>0</v>
      </c>
      <c r="AB294" s="715">
        <v>0</v>
      </c>
      <c r="AC294" s="715">
        <v>0</v>
      </c>
      <c r="AD294" s="715">
        <v>0</v>
      </c>
      <c r="AE294" s="715">
        <v>0</v>
      </c>
      <c r="AF294" s="715">
        <v>0</v>
      </c>
      <c r="AG294" s="715">
        <v>0</v>
      </c>
      <c r="AH294" s="715">
        <v>0</v>
      </c>
      <c r="AI294" s="715">
        <v>0</v>
      </c>
      <c r="AJ294" s="715">
        <v>0</v>
      </c>
      <c r="AK294" s="715">
        <v>0</v>
      </c>
      <c r="AL294" s="715">
        <v>0</v>
      </c>
      <c r="AM294" s="715">
        <v>0</v>
      </c>
      <c r="AN294" s="715">
        <v>0</v>
      </c>
      <c r="AO294" s="715">
        <v>0</v>
      </c>
      <c r="AP294" s="715">
        <v>0</v>
      </c>
      <c r="AQ294" s="715">
        <v>0</v>
      </c>
      <c r="AR294" s="715">
        <v>0</v>
      </c>
      <c r="AS294" s="715">
        <v>0</v>
      </c>
      <c r="AT294" s="715">
        <v>0</v>
      </c>
      <c r="AU294" s="715">
        <v>0</v>
      </c>
      <c r="AV294" s="715">
        <v>0</v>
      </c>
      <c r="AW294" s="715">
        <v>0</v>
      </c>
      <c r="AX294" s="715">
        <v>0</v>
      </c>
      <c r="AY294" s="715">
        <v>0</v>
      </c>
      <c r="AZ294" s="715">
        <v>0</v>
      </c>
      <c r="BA294" s="715">
        <v>0</v>
      </c>
      <c r="BB294" s="715">
        <v>0</v>
      </c>
      <c r="BC294" s="715">
        <v>0</v>
      </c>
      <c r="BD294" s="715">
        <v>0</v>
      </c>
      <c r="BE294" s="715">
        <v>0</v>
      </c>
      <c r="BF294" s="715">
        <v>0</v>
      </c>
      <c r="BG294" s="715">
        <v>0</v>
      </c>
      <c r="BH294" s="715">
        <v>0</v>
      </c>
      <c r="BI294" s="715">
        <v>0</v>
      </c>
      <c r="BJ294" s="715">
        <v>0</v>
      </c>
      <c r="BK294" s="715">
        <v>0</v>
      </c>
      <c r="BL294" s="715">
        <v>0</v>
      </c>
      <c r="BM294" s="715">
        <v>0</v>
      </c>
      <c r="BN294" s="715">
        <v>0</v>
      </c>
      <c r="BO294" s="715">
        <v>0</v>
      </c>
      <c r="BP294" s="715">
        <v>0</v>
      </c>
      <c r="BQ294" s="715">
        <v>0</v>
      </c>
      <c r="BR294" s="715">
        <v>0</v>
      </c>
      <c r="BS294" s="715">
        <v>0</v>
      </c>
      <c r="BT294" s="715">
        <v>0</v>
      </c>
      <c r="BU294" s="715">
        <v>0</v>
      </c>
      <c r="BV294" s="715">
        <v>0</v>
      </c>
      <c r="BW294" s="715">
        <v>0</v>
      </c>
      <c r="BX294" s="715">
        <v>0</v>
      </c>
      <c r="BY294" s="715">
        <v>0</v>
      </c>
      <c r="BZ294" s="715">
        <v>0</v>
      </c>
      <c r="CA294" s="715">
        <v>0</v>
      </c>
      <c r="CB294" s="715">
        <v>0</v>
      </c>
      <c r="CC294" s="715">
        <v>0</v>
      </c>
      <c r="CD294" s="715">
        <v>0</v>
      </c>
      <c r="CE294" s="715">
        <v>0</v>
      </c>
      <c r="CF294" s="715">
        <v>0</v>
      </c>
      <c r="CG294" s="715">
        <v>0</v>
      </c>
      <c r="CH294" s="715">
        <v>0</v>
      </c>
      <c r="CI294" s="715">
        <v>0</v>
      </c>
      <c r="CJ294" s="715">
        <v>0</v>
      </c>
      <c r="CK294" s="715">
        <v>0</v>
      </c>
      <c r="CL294" s="715">
        <v>0</v>
      </c>
      <c r="CM294" s="715">
        <v>0</v>
      </c>
      <c r="CN294" s="715">
        <v>0</v>
      </c>
      <c r="CO294" s="715">
        <v>0</v>
      </c>
      <c r="CP294" s="715">
        <v>0</v>
      </c>
      <c r="CQ294" s="715">
        <v>0</v>
      </c>
      <c r="CR294" s="715">
        <v>0</v>
      </c>
      <c r="CS294" s="715">
        <v>0</v>
      </c>
      <c r="CT294" s="715">
        <v>0</v>
      </c>
      <c r="CU294" s="715">
        <v>0</v>
      </c>
      <c r="CV294" s="715">
        <v>0</v>
      </c>
      <c r="CW294" s="715">
        <v>0</v>
      </c>
      <c r="CX294" s="715">
        <v>0</v>
      </c>
      <c r="CY294" s="715">
        <v>0</v>
      </c>
      <c r="CZ294" s="953">
        <v>0</v>
      </c>
      <c r="DA294" s="954">
        <v>0</v>
      </c>
      <c r="DB294" s="954">
        <v>0</v>
      </c>
      <c r="DC294" s="954">
        <v>0</v>
      </c>
      <c r="DD294" s="954">
        <v>0</v>
      </c>
      <c r="DE294" s="954">
        <v>0</v>
      </c>
      <c r="DF294" s="954">
        <v>0</v>
      </c>
      <c r="DG294" s="954">
        <v>0</v>
      </c>
      <c r="DH294" s="954">
        <v>0</v>
      </c>
      <c r="DI294" s="954">
        <v>0</v>
      </c>
      <c r="DJ294" s="954">
        <v>0</v>
      </c>
      <c r="DK294" s="954">
        <v>0</v>
      </c>
      <c r="DL294" s="954">
        <v>0</v>
      </c>
      <c r="DM294" s="954">
        <v>0</v>
      </c>
      <c r="DN294" s="954">
        <v>0</v>
      </c>
      <c r="DO294" s="954">
        <v>0</v>
      </c>
      <c r="DP294" s="954">
        <v>0</v>
      </c>
      <c r="DQ294" s="954">
        <v>0</v>
      </c>
      <c r="DR294" s="954">
        <v>0</v>
      </c>
      <c r="DS294" s="954">
        <v>0</v>
      </c>
      <c r="DT294" s="954">
        <v>0</v>
      </c>
      <c r="DU294" s="954">
        <v>0</v>
      </c>
      <c r="DV294" s="954">
        <v>0</v>
      </c>
      <c r="DW294" s="955">
        <v>0</v>
      </c>
      <c r="DX294" s="934"/>
    </row>
    <row r="295" spans="2:128" x14ac:dyDescent="0.2">
      <c r="B295" s="967"/>
      <c r="C295" s="966"/>
      <c r="D295" s="885"/>
      <c r="E295" s="920"/>
      <c r="F295" s="885"/>
      <c r="G295" s="885"/>
      <c r="H295" s="885"/>
      <c r="I295" s="885"/>
      <c r="J295" s="885"/>
      <c r="K295" s="885"/>
      <c r="L295" s="885"/>
      <c r="M295" s="885"/>
      <c r="N295" s="885"/>
      <c r="O295" s="885"/>
      <c r="P295" s="885"/>
      <c r="Q295" s="885"/>
      <c r="R295" s="964"/>
      <c r="S295" s="885"/>
      <c r="T295" s="885"/>
      <c r="U295" s="699" t="s">
        <v>500</v>
      </c>
      <c r="V295" s="697" t="s">
        <v>123</v>
      </c>
      <c r="W295" s="701" t="s">
        <v>493</v>
      </c>
      <c r="X295" s="715">
        <v>0</v>
      </c>
      <c r="Y295" s="715">
        <v>0</v>
      </c>
      <c r="Z295" s="715">
        <v>0</v>
      </c>
      <c r="AA295" s="715">
        <v>0</v>
      </c>
      <c r="AB295" s="715">
        <v>0</v>
      </c>
      <c r="AC295" s="715">
        <v>0</v>
      </c>
      <c r="AD295" s="715">
        <v>0</v>
      </c>
      <c r="AE295" s="715">
        <v>0</v>
      </c>
      <c r="AF295" s="715">
        <v>0</v>
      </c>
      <c r="AG295" s="715">
        <v>0</v>
      </c>
      <c r="AH295" s="715">
        <v>0</v>
      </c>
      <c r="AI295" s="715">
        <v>0</v>
      </c>
      <c r="AJ295" s="715">
        <v>0</v>
      </c>
      <c r="AK295" s="715">
        <v>0</v>
      </c>
      <c r="AL295" s="715">
        <v>0</v>
      </c>
      <c r="AM295" s="715">
        <v>10.428233661225587</v>
      </c>
      <c r="AN295" s="715">
        <v>10.198056029078295</v>
      </c>
      <c r="AO295" s="715">
        <v>9.901197842430939</v>
      </c>
      <c r="AP295" s="715">
        <v>9.4316217411687049</v>
      </c>
      <c r="AQ295" s="715">
        <v>8.1024804198442837</v>
      </c>
      <c r="AR295" s="715">
        <v>-2.1997128319971608</v>
      </c>
      <c r="AS295" s="715">
        <v>-2.6599513171469766</v>
      </c>
      <c r="AT295" s="715">
        <v>-2.6630430892917936</v>
      </c>
      <c r="AU295" s="715">
        <v>-3.3264242751831432</v>
      </c>
      <c r="AV295" s="715">
        <v>-3.5810575684468731</v>
      </c>
      <c r="AW295" s="715">
        <v>-2.7471816663555053</v>
      </c>
      <c r="AX295" s="715">
        <v>-2.776568083189197</v>
      </c>
      <c r="AY295" s="715">
        <v>-3.0670167034756517</v>
      </c>
      <c r="AZ295" s="715">
        <v>-3.2859687532669923</v>
      </c>
      <c r="BA295" s="715">
        <v>-3.5513839175940731</v>
      </c>
      <c r="BB295" s="715">
        <v>32.461418876334058</v>
      </c>
      <c r="BC295" s="715">
        <v>31.422011653043263</v>
      </c>
      <c r="BD295" s="715">
        <v>9.1154069264024145</v>
      </c>
      <c r="BE295" s="715">
        <v>6.989252060451534</v>
      </c>
      <c r="BF295" s="715">
        <v>3.4485643199410845</v>
      </c>
      <c r="BG295" s="715">
        <v>-7.7822736491783147</v>
      </c>
      <c r="BH295" s="715">
        <v>-8.6266438084142294</v>
      </c>
      <c r="BI295" s="715">
        <v>-8.6702941614966278</v>
      </c>
      <c r="BJ295" s="715">
        <v>-9.8361228414824851</v>
      </c>
      <c r="BK295" s="715">
        <v>-10.269287853506881</v>
      </c>
      <c r="BL295" s="715">
        <v>-7.5137127241651811</v>
      </c>
      <c r="BM295" s="715">
        <v>-7.8793399677710667</v>
      </c>
      <c r="BN295" s="715">
        <v>-8.3616166572401411</v>
      </c>
      <c r="BO295" s="715">
        <v>-8.7217070858302179</v>
      </c>
      <c r="BP295" s="715">
        <v>-9.0611739580417918</v>
      </c>
      <c r="BQ295" s="715">
        <v>42.98460702649939</v>
      </c>
      <c r="BR295" s="715">
        <v>40.431240485970264</v>
      </c>
      <c r="BS295" s="715">
        <v>6.6635205041007026</v>
      </c>
      <c r="BT295" s="715">
        <v>3.2600640036407782</v>
      </c>
      <c r="BU295" s="715">
        <v>-2.0333410480468643</v>
      </c>
      <c r="BV295" s="715">
        <v>-13.387193460280855</v>
      </c>
      <c r="BW295" s="715">
        <v>-14.295442371255533</v>
      </c>
      <c r="BX295" s="715">
        <v>-14.111967251911196</v>
      </c>
      <c r="BY295" s="715">
        <v>-15.386556860789213</v>
      </c>
      <c r="BZ295" s="715">
        <v>-15.641205341606835</v>
      </c>
      <c r="CA295" s="715">
        <v>-11.739155932371389</v>
      </c>
      <c r="CB295" s="715">
        <v>-12.018342292297135</v>
      </c>
      <c r="CC295" s="715">
        <v>-12.391426670127871</v>
      </c>
      <c r="CD295" s="715">
        <v>-12.609187742429782</v>
      </c>
      <c r="CE295" s="715">
        <v>-12.827020052359529</v>
      </c>
      <c r="CF295" s="715">
        <v>45.750603566100438</v>
      </c>
      <c r="CG295" s="715">
        <v>42.043111902186837</v>
      </c>
      <c r="CH295" s="715">
        <v>4.9144477029882694</v>
      </c>
      <c r="CI295" s="715">
        <v>1.1778044894522566</v>
      </c>
      <c r="CJ295" s="715">
        <v>-4.4216716141898473</v>
      </c>
      <c r="CK295" s="715">
        <v>-15.945069932175102</v>
      </c>
      <c r="CL295" s="715">
        <v>-16.744023315561023</v>
      </c>
      <c r="CM295" s="715">
        <v>-16.376166501732968</v>
      </c>
      <c r="CN295" s="715">
        <v>-17.520174881507771</v>
      </c>
      <c r="CO295" s="715">
        <v>-17.576047516352347</v>
      </c>
      <c r="CP295" s="715">
        <v>-13.418848115093652</v>
      </c>
      <c r="CQ295" s="715">
        <v>-13.515755831845695</v>
      </c>
      <c r="CR295" s="715">
        <v>-13.733653456238827</v>
      </c>
      <c r="CS295" s="715">
        <v>-13.799266696692456</v>
      </c>
      <c r="CT295" s="715">
        <v>-13.898332418104019</v>
      </c>
      <c r="CU295" s="715">
        <v>41.178735031040873</v>
      </c>
      <c r="CV295" s="715">
        <v>37.480695946824795</v>
      </c>
      <c r="CW295" s="715">
        <v>2.8553093536600329</v>
      </c>
      <c r="CX295" s="715">
        <v>-0.56744414356029438</v>
      </c>
      <c r="CY295" s="715">
        <v>-5.6638717168317356</v>
      </c>
      <c r="CZ295" s="953"/>
      <c r="DA295" s="954"/>
      <c r="DB295" s="954"/>
      <c r="DC295" s="954"/>
      <c r="DD295" s="954"/>
      <c r="DE295" s="954"/>
      <c r="DF295" s="954"/>
      <c r="DG295" s="954"/>
      <c r="DH295" s="954"/>
      <c r="DI295" s="954"/>
      <c r="DJ295" s="954"/>
      <c r="DK295" s="954"/>
      <c r="DL295" s="954"/>
      <c r="DM295" s="954"/>
      <c r="DN295" s="954"/>
      <c r="DO295" s="954"/>
      <c r="DP295" s="954"/>
      <c r="DQ295" s="954"/>
      <c r="DR295" s="954"/>
      <c r="DS295" s="954"/>
      <c r="DT295" s="954"/>
      <c r="DU295" s="954"/>
      <c r="DV295" s="954"/>
      <c r="DW295" s="955"/>
      <c r="DX295" s="934"/>
    </row>
    <row r="296" spans="2:128" x14ac:dyDescent="0.2">
      <c r="B296" s="967"/>
      <c r="C296" s="966"/>
      <c r="D296" s="885"/>
      <c r="E296" s="920"/>
      <c r="F296" s="885"/>
      <c r="G296" s="885"/>
      <c r="H296" s="885"/>
      <c r="I296" s="885"/>
      <c r="J296" s="885"/>
      <c r="K296" s="885"/>
      <c r="L296" s="885"/>
      <c r="M296" s="885"/>
      <c r="N296" s="885"/>
      <c r="O296" s="885"/>
      <c r="P296" s="885"/>
      <c r="Q296" s="885"/>
      <c r="R296" s="964"/>
      <c r="S296" s="885"/>
      <c r="T296" s="885"/>
      <c r="U296" s="699" t="s">
        <v>501</v>
      </c>
      <c r="V296" s="697" t="s">
        <v>123</v>
      </c>
      <c r="W296" s="701" t="s">
        <v>493</v>
      </c>
      <c r="X296" s="715">
        <v>-132.95503455282142</v>
      </c>
      <c r="Y296" s="715">
        <v>-259.83267839773271</v>
      </c>
      <c r="Z296" s="715">
        <v>-385.82398654027838</v>
      </c>
      <c r="AA296" s="715">
        <v>-506.97651354327991</v>
      </c>
      <c r="AB296" s="715">
        <v>-622.84218286850501</v>
      </c>
      <c r="AC296" s="715">
        <v>-594.13411147920851</v>
      </c>
      <c r="AD296" s="715">
        <v>-567.2103377870435</v>
      </c>
      <c r="AE296" s="715">
        <v>-541.92191231653942</v>
      </c>
      <c r="AF296" s="715">
        <v>-518.10620141764048</v>
      </c>
      <c r="AG296" s="715">
        <v>-495.62851404980483</v>
      </c>
      <c r="AH296" s="715">
        <v>-474.38063320199763</v>
      </c>
      <c r="AI296" s="715">
        <v>-454.26656292240477</v>
      </c>
      <c r="AJ296" s="715">
        <v>-435.18932109586058</v>
      </c>
      <c r="AK296" s="715">
        <v>-417.06988248747621</v>
      </c>
      <c r="AL296" s="715">
        <v>-435.71216377467499</v>
      </c>
      <c r="AM296" s="715">
        <v>-446.5004950277289</v>
      </c>
      <c r="AN296" s="715">
        <v>-455.08190434129392</v>
      </c>
      <c r="AO296" s="715">
        <v>-461.66708232011297</v>
      </c>
      <c r="AP296" s="715">
        <v>-466.44291828386667</v>
      </c>
      <c r="AQ296" s="715">
        <v>-473.49458241949651</v>
      </c>
      <c r="AR296" s="715">
        <v>-474.93484659700152</v>
      </c>
      <c r="AS296" s="715">
        <v>-475.04820952280716</v>
      </c>
      <c r="AT296" s="715">
        <v>-473.9542347184979</v>
      </c>
      <c r="AU296" s="715">
        <v>-471.7648951516785</v>
      </c>
      <c r="AV296" s="715">
        <v>-471.59183911458604</v>
      </c>
      <c r="AW296" s="715">
        <v>-467.35271563306014</v>
      </c>
      <c r="AX296" s="715">
        <v>-462.30851210089168</v>
      </c>
      <c r="AY296" s="715">
        <v>-456.54066055436488</v>
      </c>
      <c r="AZ296" s="715">
        <v>-450.11743549483072</v>
      </c>
      <c r="BA296" s="715">
        <v>-445.41941052308175</v>
      </c>
      <c r="BB296" s="715">
        <v>-437.75504646954141</v>
      </c>
      <c r="BC296" s="715">
        <v>-429.62654424933498</v>
      </c>
      <c r="BD296" s="715">
        <v>-421.07452756712883</v>
      </c>
      <c r="BE296" s="715">
        <v>-412.17126250019646</v>
      </c>
      <c r="BF296" s="715">
        <v>-404.70727283760789</v>
      </c>
      <c r="BG296" s="715">
        <v>-396.76398159090604</v>
      </c>
      <c r="BH296" s="715">
        <v>-386.81943137169219</v>
      </c>
      <c r="BI296" s="715">
        <v>-378.1861254198775</v>
      </c>
      <c r="BJ296" s="715">
        <v>-367.79631714847346</v>
      </c>
      <c r="BK296" s="715">
        <v>-358.61001643696363</v>
      </c>
      <c r="BL296" s="715">
        <v>-347.89380333910231</v>
      </c>
      <c r="BM296" s="715">
        <v>-337.08841311009746</v>
      </c>
      <c r="BN296" s="715">
        <v>-326.23677137094637</v>
      </c>
      <c r="BO296" s="715">
        <v>-315.41622780064063</v>
      </c>
      <c r="BP296" s="715">
        <v>-302.46607120916451</v>
      </c>
      <c r="BQ296" s="715">
        <v>-289.7541918521456</v>
      </c>
      <c r="BR296" s="715">
        <v>-277.29257602664438</v>
      </c>
      <c r="BS296" s="715">
        <v>-264.21962298612198</v>
      </c>
      <c r="BT296" s="715">
        <v>-251.48477113210538</v>
      </c>
      <c r="BU296" s="715">
        <v>-239.08591087631794</v>
      </c>
      <c r="BV296" s="715">
        <v>-227.0193983844656</v>
      </c>
      <c r="BW296" s="715">
        <v>-213.97532796665473</v>
      </c>
      <c r="BX296" s="715">
        <v>-202.03008177076845</v>
      </c>
      <c r="BY296" s="715">
        <v>-189.90309759721276</v>
      </c>
      <c r="BZ296" s="715">
        <v>-178.25824609594565</v>
      </c>
      <c r="CA296" s="715">
        <v>-167.0424039984282</v>
      </c>
      <c r="CB296" s="715">
        <v>-156.26592746531242</v>
      </c>
      <c r="CC296" s="715">
        <v>-145.47859581589</v>
      </c>
      <c r="CD296" s="715">
        <v>-135.14827563033032</v>
      </c>
      <c r="CE296" s="715">
        <v>-124.88055649719172</v>
      </c>
      <c r="CF296" s="715">
        <v>-115.10331663946272</v>
      </c>
      <c r="CG296" s="715">
        <v>-105.50624357605557</v>
      </c>
      <c r="CH296" s="715">
        <v>-96.670552359559224</v>
      </c>
      <c r="CI296" s="715">
        <v>-87.771938750520349</v>
      </c>
      <c r="CJ296" s="715">
        <v>-79.830906816256174</v>
      </c>
      <c r="CK296" s="715">
        <v>-72.097278683599143</v>
      </c>
      <c r="CL296" s="715">
        <v>-64.762556587062136</v>
      </c>
      <c r="CM296" s="715">
        <v>-57.855699420324527</v>
      </c>
      <c r="CN296" s="715">
        <v>-51.309200358395174</v>
      </c>
      <c r="CO296" s="715">
        <v>-45.016522250829439</v>
      </c>
      <c r="CP296" s="715">
        <v>-39.11239608892356</v>
      </c>
      <c r="CQ296" s="715">
        <v>-33.591068450085004</v>
      </c>
      <c r="CR296" s="715">
        <v>-28.415525649026677</v>
      </c>
      <c r="CS296" s="715">
        <v>-23.580589605422574</v>
      </c>
      <c r="CT296" s="715">
        <v>-19.081082238924864</v>
      </c>
      <c r="CU296" s="715">
        <v>-14.881140548794065</v>
      </c>
      <c r="CV296" s="715">
        <v>-10.941645564824285</v>
      </c>
      <c r="CW296" s="715">
        <v>-7.3149511993615306</v>
      </c>
      <c r="CX296" s="715">
        <v>-4.0069962820634828</v>
      </c>
      <c r="CY296" s="715">
        <v>-0.94587474280706374</v>
      </c>
      <c r="CZ296" s="953"/>
      <c r="DA296" s="954"/>
      <c r="DB296" s="954"/>
      <c r="DC296" s="954"/>
      <c r="DD296" s="954"/>
      <c r="DE296" s="954"/>
      <c r="DF296" s="954"/>
      <c r="DG296" s="954"/>
      <c r="DH296" s="954"/>
      <c r="DI296" s="954"/>
      <c r="DJ296" s="954"/>
      <c r="DK296" s="954"/>
      <c r="DL296" s="954"/>
      <c r="DM296" s="954"/>
      <c r="DN296" s="954"/>
      <c r="DO296" s="954"/>
      <c r="DP296" s="954"/>
      <c r="DQ296" s="954"/>
      <c r="DR296" s="954"/>
      <c r="DS296" s="954"/>
      <c r="DT296" s="954"/>
      <c r="DU296" s="954"/>
      <c r="DV296" s="954"/>
      <c r="DW296" s="955"/>
      <c r="DX296" s="934"/>
    </row>
    <row r="297" spans="2:128" x14ac:dyDescent="0.2">
      <c r="B297" s="967"/>
      <c r="C297" s="966"/>
      <c r="D297" s="885"/>
      <c r="E297" s="920"/>
      <c r="F297" s="885"/>
      <c r="G297" s="885"/>
      <c r="H297" s="885"/>
      <c r="I297" s="885"/>
      <c r="J297" s="885"/>
      <c r="K297" s="885"/>
      <c r="L297" s="885"/>
      <c r="M297" s="885"/>
      <c r="N297" s="885"/>
      <c r="O297" s="885"/>
      <c r="P297" s="885"/>
      <c r="Q297" s="885"/>
      <c r="R297" s="964"/>
      <c r="S297" s="885"/>
      <c r="T297" s="885"/>
      <c r="U297" s="704" t="s">
        <v>502</v>
      </c>
      <c r="V297" s="697" t="s">
        <v>123</v>
      </c>
      <c r="W297" s="701" t="s">
        <v>493</v>
      </c>
      <c r="X297" s="716">
        <v>-634.6991757619636</v>
      </c>
      <c r="Y297" s="716">
        <v>-1239.0211524519377</v>
      </c>
      <c r="Z297" s="716">
        <v>-1808.9892978258767</v>
      </c>
      <c r="AA297" s="716">
        <v>-2337.2992424749973</v>
      </c>
      <c r="AB297" s="716">
        <v>-2782.2012904012017</v>
      </c>
      <c r="AC297" s="716">
        <v>-2609.2297880759788</v>
      </c>
      <c r="AD297" s="716">
        <v>-2449.4300935354213</v>
      </c>
      <c r="AE297" s="716">
        <v>-2301.5023668931476</v>
      </c>
      <c r="AF297" s="716">
        <v>-2164.3019696482884</v>
      </c>
      <c r="AG297" s="716">
        <v>-2036.8186759301352</v>
      </c>
      <c r="AH297" s="716">
        <v>-1918.1588754498866</v>
      </c>
      <c r="AI297" s="716">
        <v>-1807.5303158174011</v>
      </c>
      <c r="AJ297" s="716">
        <v>-1704.2290029164119</v>
      </c>
      <c r="AK297" s="716">
        <v>-1607.6279375543559</v>
      </c>
      <c r="AL297" s="716">
        <v>-1517.1674165305735</v>
      </c>
      <c r="AM297" s="716">
        <v>-714.33427305301075</v>
      </c>
      <c r="AN297" s="716">
        <v>41.186785238567154</v>
      </c>
      <c r="AO297" s="716">
        <v>746.78755640231839</v>
      </c>
      <c r="AP297" s="716">
        <v>1395.1108755598511</v>
      </c>
      <c r="AQ297" s="716">
        <v>1942.5463497638871</v>
      </c>
      <c r="AR297" s="716">
        <v>1800.0580834113343</v>
      </c>
      <c r="AS297" s="716">
        <v>1672.9927136705496</v>
      </c>
      <c r="AT297" s="716">
        <v>1556.2063791164605</v>
      </c>
      <c r="AU297" s="716">
        <v>1452.5359359400604</v>
      </c>
      <c r="AV297" s="716">
        <v>1357.8353654447692</v>
      </c>
      <c r="AW297" s="716">
        <v>1272.7247258346088</v>
      </c>
      <c r="AX297" s="716">
        <v>1194.669825032802</v>
      </c>
      <c r="AY297" s="716">
        <v>1123.1791481926584</v>
      </c>
      <c r="AZ297" s="716">
        <v>1057.2788454400402</v>
      </c>
      <c r="BA297" s="716">
        <v>996.47386893032422</v>
      </c>
      <c r="BB297" s="716">
        <v>940.26321591585543</v>
      </c>
      <c r="BC297" s="716">
        <v>887.96378729927471</v>
      </c>
      <c r="BD297" s="716">
        <v>839.3532152031562</v>
      </c>
      <c r="BE297" s="716">
        <v>794.35314341273147</v>
      </c>
      <c r="BF297" s="716">
        <v>752.21388137441784</v>
      </c>
      <c r="BG297" s="716">
        <v>712.67349826280417</v>
      </c>
      <c r="BH297" s="716">
        <v>675.52319443780539</v>
      </c>
      <c r="BI297" s="716">
        <v>640.57525082379095</v>
      </c>
      <c r="BJ297" s="716">
        <v>607.66015609365741</v>
      </c>
      <c r="BK297" s="716">
        <v>576.6249546473714</v>
      </c>
      <c r="BL297" s="716">
        <v>546.56653307210729</v>
      </c>
      <c r="BM297" s="716">
        <v>518.21524048989454</v>
      </c>
      <c r="BN297" s="716">
        <v>491.4487095668552</v>
      </c>
      <c r="BO297" s="716">
        <v>466.15564073869007</v>
      </c>
      <c r="BP297" s="716">
        <v>442.23431586985123</v>
      </c>
      <c r="BQ297" s="716">
        <v>419.59188760601165</v>
      </c>
      <c r="BR297" s="716">
        <v>398.14319277937511</v>
      </c>
      <c r="BS297" s="716">
        <v>377.81023212247146</v>
      </c>
      <c r="BT297" s="716">
        <v>358.52121546954311</v>
      </c>
      <c r="BU297" s="716">
        <v>340.2101811814556</v>
      </c>
      <c r="BV297" s="716">
        <v>322.81622208197757</v>
      </c>
      <c r="BW297" s="716">
        <v>306.28320742556309</v>
      </c>
      <c r="BX297" s="716">
        <v>290.5591509393015</v>
      </c>
      <c r="BY297" s="716">
        <v>275.59600799787444</v>
      </c>
      <c r="BZ297" s="716">
        <v>261.34915634116834</v>
      </c>
      <c r="CA297" s="716">
        <v>247.77723123382631</v>
      </c>
      <c r="CB297" s="716">
        <v>234.8417657252561</v>
      </c>
      <c r="CC297" s="716">
        <v>222.5069622723737</v>
      </c>
      <c r="CD297" s="716">
        <v>210.7394685716157</v>
      </c>
      <c r="CE297" s="716">
        <v>199.50817561601275</v>
      </c>
      <c r="CF297" s="716">
        <v>188.78403546972891</v>
      </c>
      <c r="CG297" s="716">
        <v>178.539896562992</v>
      </c>
      <c r="CH297" s="716">
        <v>168.75035458018425</v>
      </c>
      <c r="CI297" s="716">
        <v>159.39161724789773</v>
      </c>
      <c r="CJ297" s="716">
        <v>150.4413815334309</v>
      </c>
      <c r="CK297" s="716">
        <v>141.87872194124748</v>
      </c>
      <c r="CL297" s="716">
        <v>133.68398874972644</v>
      </c>
      <c r="CM297" s="716">
        <v>125.83871516508677</v>
      </c>
      <c r="CN297" s="716">
        <v>118.32553248736718</v>
      </c>
      <c r="CO297" s="716">
        <v>111.12809248627065</v>
      </c>
      <c r="CP297" s="716">
        <v>104.23099627519741</v>
      </c>
      <c r="CQ297" s="716">
        <v>97.619729050795229</v>
      </c>
      <c r="CR297" s="716">
        <v>91.280600134967898</v>
      </c>
      <c r="CS297" s="716">
        <v>85.200687817668353</v>
      </c>
      <c r="CT297" s="716">
        <v>79.367788552354881</v>
      </c>
      <c r="CU297" s="716">
        <v>73.770370103697644</v>
      </c>
      <c r="CV297" s="716">
        <v>68.397528289154053</v>
      </c>
      <c r="CW297" s="716">
        <v>63.238946992771815</v>
      </c>
      <c r="CX297" s="716">
        <v>58.284861162853957</v>
      </c>
      <c r="CY297" s="716">
        <v>53.526022533838329</v>
      </c>
      <c r="CZ297" s="953">
        <v>0</v>
      </c>
      <c r="DA297" s="954">
        <v>0</v>
      </c>
      <c r="DB297" s="954">
        <v>0</v>
      </c>
      <c r="DC297" s="954">
        <v>0</v>
      </c>
      <c r="DD297" s="954">
        <v>0</v>
      </c>
      <c r="DE297" s="954">
        <v>0</v>
      </c>
      <c r="DF297" s="954">
        <v>0</v>
      </c>
      <c r="DG297" s="954">
        <v>0</v>
      </c>
      <c r="DH297" s="954">
        <v>0</v>
      </c>
      <c r="DI297" s="954">
        <v>0</v>
      </c>
      <c r="DJ297" s="954">
        <v>0</v>
      </c>
      <c r="DK297" s="954">
        <v>0</v>
      </c>
      <c r="DL297" s="954">
        <v>0</v>
      </c>
      <c r="DM297" s="954">
        <v>0</v>
      </c>
      <c r="DN297" s="954">
        <v>0</v>
      </c>
      <c r="DO297" s="954">
        <v>0</v>
      </c>
      <c r="DP297" s="954">
        <v>0</v>
      </c>
      <c r="DQ297" s="954">
        <v>0</v>
      </c>
      <c r="DR297" s="954">
        <v>0</v>
      </c>
      <c r="DS297" s="954">
        <v>0</v>
      </c>
      <c r="DT297" s="954">
        <v>0</v>
      </c>
      <c r="DU297" s="954">
        <v>0</v>
      </c>
      <c r="DV297" s="954">
        <v>0</v>
      </c>
      <c r="DW297" s="955">
        <v>0</v>
      </c>
      <c r="DX297" s="934"/>
    </row>
    <row r="298" spans="2:128" ht="13.5" thickBot="1" x14ac:dyDescent="0.25">
      <c r="B298" s="968"/>
      <c r="C298" s="760"/>
      <c r="D298" s="761"/>
      <c r="E298" s="778"/>
      <c r="F298" s="761"/>
      <c r="G298" s="761"/>
      <c r="H298" s="761"/>
      <c r="I298" s="761"/>
      <c r="J298" s="761"/>
      <c r="K298" s="761"/>
      <c r="L298" s="761"/>
      <c r="M298" s="761"/>
      <c r="N298" s="761"/>
      <c r="O298" s="761"/>
      <c r="P298" s="761"/>
      <c r="Q298" s="761"/>
      <c r="R298" s="762"/>
      <c r="S298" s="761"/>
      <c r="T298" s="761"/>
      <c r="U298" s="779" t="s">
        <v>126</v>
      </c>
      <c r="V298" s="780" t="s">
        <v>503</v>
      </c>
      <c r="W298" s="969" t="s">
        <v>493</v>
      </c>
      <c r="X298" s="970">
        <f>SUM(X287:X297)</f>
        <v>4837.7493296680113</v>
      </c>
      <c r="Y298" s="970">
        <f t="shared" ref="Y298:CJ298" si="104">SUM(Y287:Y297)</f>
        <v>3952.4155958244132</v>
      </c>
      <c r="Z298" s="970">
        <f t="shared" si="104"/>
        <v>3113.4078763134212</v>
      </c>
      <c r="AA298" s="970">
        <f t="shared" si="104"/>
        <v>2269.1651958467955</v>
      </c>
      <c r="AB298" s="970">
        <f t="shared" si="104"/>
        <v>1112.0619240377337</v>
      </c>
      <c r="AC298" s="970">
        <f t="shared" si="104"/>
        <v>-3738.3364623011303</v>
      </c>
      <c r="AD298" s="970">
        <f t="shared" si="104"/>
        <v>-3504.6259486795561</v>
      </c>
      <c r="AE298" s="970">
        <f t="shared" si="104"/>
        <v>-3291.61149337706</v>
      </c>
      <c r="AF298" s="970">
        <f t="shared" si="104"/>
        <v>-3096.3233967195356</v>
      </c>
      <c r="AG298" s="970">
        <f t="shared" si="104"/>
        <v>-2915.532800754866</v>
      </c>
      <c r="AH298" s="970">
        <f t="shared" si="104"/>
        <v>-2747.9225289631113</v>
      </c>
      <c r="AI298" s="970">
        <f t="shared" si="104"/>
        <v>-2593.3279450589716</v>
      </c>
      <c r="AJ298" s="970">
        <f t="shared" si="104"/>
        <v>-2449.0331641707398</v>
      </c>
      <c r="AK298" s="970">
        <f t="shared" si="104"/>
        <v>-2315.273763525393</v>
      </c>
      <c r="AL298" s="970">
        <f t="shared" si="104"/>
        <v>-2225.9071335033295</v>
      </c>
      <c r="AM298" s="970">
        <f t="shared" si="104"/>
        <v>-721.10940056682284</v>
      </c>
      <c r="AN298" s="970">
        <f t="shared" si="104"/>
        <v>-179.53367555233572</v>
      </c>
      <c r="AO298" s="970">
        <f t="shared" si="104"/>
        <v>326.24929295577431</v>
      </c>
      <c r="AP298" s="970">
        <f t="shared" si="104"/>
        <v>780.0803522030435</v>
      </c>
      <c r="AQ298" s="970">
        <f t="shared" si="104"/>
        <v>1101.0084777148882</v>
      </c>
      <c r="AR298" s="970">
        <f t="shared" si="104"/>
        <v>381.24165827232105</v>
      </c>
      <c r="AS298" s="970">
        <f t="shared" si="104"/>
        <v>282.00693784935083</v>
      </c>
      <c r="AT298" s="970">
        <f t="shared" si="104"/>
        <v>217.76699447653255</v>
      </c>
      <c r="AU298" s="970">
        <f t="shared" si="104"/>
        <v>127.38750691181713</v>
      </c>
      <c r="AV298" s="970">
        <f t="shared" si="104"/>
        <v>65.492299274625793</v>
      </c>
      <c r="AW298" s="970">
        <f t="shared" si="104"/>
        <v>63.912910963714694</v>
      </c>
      <c r="AX298" s="970">
        <f t="shared" si="104"/>
        <v>26.334894690282226</v>
      </c>
      <c r="AY298" s="970">
        <f t="shared" si="104"/>
        <v>-17.432830078752886</v>
      </c>
      <c r="AZ298" s="970">
        <f t="shared" si="104"/>
        <v>-54.52155039342415</v>
      </c>
      <c r="BA298" s="970">
        <f t="shared" si="104"/>
        <v>-89.677614556492244</v>
      </c>
      <c r="BB298" s="970">
        <f t="shared" si="104"/>
        <v>1265.6555728825922</v>
      </c>
      <c r="BC298" s="970">
        <f t="shared" si="104"/>
        <v>1182.0522376867066</v>
      </c>
      <c r="BD298" s="970">
        <f t="shared" si="104"/>
        <v>329.26237455353464</v>
      </c>
      <c r="BE298" s="970">
        <f t="shared" si="104"/>
        <v>220.70535402660562</v>
      </c>
      <c r="BF298" s="970">
        <f t="shared" si="104"/>
        <v>70.064465534296119</v>
      </c>
      <c r="BG298" s="970">
        <f t="shared" si="104"/>
        <v>-307.78750150566282</v>
      </c>
      <c r="BH298" s="970">
        <f t="shared" si="104"/>
        <v>-338.46379964965604</v>
      </c>
      <c r="BI298" s="970">
        <f t="shared" si="104"/>
        <v>-343.32056493797552</v>
      </c>
      <c r="BJ298" s="970">
        <f t="shared" si="104"/>
        <v>-379.65947058532311</v>
      </c>
      <c r="BK298" s="970">
        <f t="shared" si="104"/>
        <v>-392.38228957762635</v>
      </c>
      <c r="BL298" s="970">
        <f t="shared" si="104"/>
        <v>-314.55452983102509</v>
      </c>
      <c r="BM298" s="970">
        <f t="shared" si="104"/>
        <v>-324.98501298456813</v>
      </c>
      <c r="BN298" s="970">
        <f t="shared" si="104"/>
        <v>-336.99588246792962</v>
      </c>
      <c r="BO298" s="970">
        <f t="shared" si="104"/>
        <v>-346.50266988702037</v>
      </c>
      <c r="BP298" s="970">
        <f t="shared" si="104"/>
        <v>-351.39681592805903</v>
      </c>
      <c r="BQ298" s="970">
        <f t="shared" si="104"/>
        <v>955.86953774722315</v>
      </c>
      <c r="BR298" s="970">
        <f t="shared" si="104"/>
        <v>874.05094428941084</v>
      </c>
      <c r="BS298" s="970">
        <f t="shared" si="104"/>
        <v>37.635167853874464</v>
      </c>
      <c r="BT298" s="970">
        <f t="shared" si="104"/>
        <v>-47.424913279186399</v>
      </c>
      <c r="BU298" s="970">
        <f t="shared" si="104"/>
        <v>-174.77670047731442</v>
      </c>
      <c r="BV298" s="970">
        <f t="shared" si="104"/>
        <v>-438.14535007336724</v>
      </c>
      <c r="BW298" s="970">
        <f t="shared" si="104"/>
        <v>-454.13863229831225</v>
      </c>
      <c r="BX298" s="970">
        <f t="shared" si="104"/>
        <v>-442.68288347226087</v>
      </c>
      <c r="BY298" s="970">
        <f t="shared" si="104"/>
        <v>-467.241676281347</v>
      </c>
      <c r="BZ298" s="970">
        <f t="shared" si="104"/>
        <v>-466.84759765128871</v>
      </c>
      <c r="CA298" s="970">
        <f t="shared" si="104"/>
        <v>-371.46527450794304</v>
      </c>
      <c r="CB298" s="970">
        <f t="shared" si="104"/>
        <v>-373.69503773480403</v>
      </c>
      <c r="CC298" s="970">
        <f t="shared" si="104"/>
        <v>-376.11742583152352</v>
      </c>
      <c r="CD298" s="970">
        <f t="shared" si="104"/>
        <v>-377.66429432184987</v>
      </c>
      <c r="CE298" s="970">
        <f t="shared" si="104"/>
        <v>-378.09140349348195</v>
      </c>
      <c r="CF298" s="970">
        <f t="shared" si="104"/>
        <v>947.2107258205599</v>
      </c>
      <c r="CG298" s="970">
        <f t="shared" si="104"/>
        <v>869.38167135744675</v>
      </c>
      <c r="CH298" s="970">
        <f t="shared" si="104"/>
        <v>34.67982671757099</v>
      </c>
      <c r="CI298" s="970">
        <f t="shared" si="104"/>
        <v>-47.425509690073397</v>
      </c>
      <c r="CJ298" s="970">
        <f t="shared" si="104"/>
        <v>-171.2511502558271</v>
      </c>
      <c r="CK298" s="970">
        <f t="shared" ref="CK298:DW298" si="105">SUM(CK287:CK297)</f>
        <v>-430.59018452682301</v>
      </c>
      <c r="CL298" s="970">
        <f t="shared" si="105"/>
        <v>-448.62847574556264</v>
      </c>
      <c r="CM298" s="970">
        <f t="shared" si="105"/>
        <v>-437.35684075462507</v>
      </c>
      <c r="CN298" s="970">
        <f t="shared" si="105"/>
        <v>-464.64084949616318</v>
      </c>
      <c r="CO298" s="970">
        <f t="shared" si="105"/>
        <v>-465.53756621371014</v>
      </c>
      <c r="CP298" s="970">
        <f t="shared" si="105"/>
        <v>-368.81656246454679</v>
      </c>
      <c r="CQ298" s="970">
        <f t="shared" si="105"/>
        <v>-372.48089835132572</v>
      </c>
      <c r="CR298" s="970">
        <f t="shared" si="105"/>
        <v>-376.79208224881495</v>
      </c>
      <c r="CS298" s="970">
        <f t="shared" si="105"/>
        <v>-380.67705811012127</v>
      </c>
      <c r="CT298" s="970">
        <f t="shared" si="105"/>
        <v>-383.34366882351458</v>
      </c>
      <c r="CU298" s="970">
        <f t="shared" si="105"/>
        <v>936.0988770503543</v>
      </c>
      <c r="CV298" s="970">
        <f t="shared" si="105"/>
        <v>855.05328274926683</v>
      </c>
      <c r="CW298" s="970">
        <f t="shared" si="105"/>
        <v>20.55369025532265</v>
      </c>
      <c r="CX298" s="970">
        <f t="shared" si="105"/>
        <v>-64.298750029099978</v>
      </c>
      <c r="CY298" s="971">
        <f t="shared" si="105"/>
        <v>-190.10807618537501</v>
      </c>
      <c r="CZ298" s="972">
        <f t="shared" si="105"/>
        <v>0</v>
      </c>
      <c r="DA298" s="973">
        <f t="shared" si="105"/>
        <v>0</v>
      </c>
      <c r="DB298" s="973">
        <f t="shared" si="105"/>
        <v>0</v>
      </c>
      <c r="DC298" s="973">
        <f t="shared" si="105"/>
        <v>0</v>
      </c>
      <c r="DD298" s="973">
        <f t="shared" si="105"/>
        <v>0</v>
      </c>
      <c r="DE298" s="973">
        <f t="shared" si="105"/>
        <v>0</v>
      </c>
      <c r="DF298" s="973">
        <f t="shared" si="105"/>
        <v>0</v>
      </c>
      <c r="DG298" s="973">
        <f t="shared" si="105"/>
        <v>0</v>
      </c>
      <c r="DH298" s="973">
        <f t="shared" si="105"/>
        <v>0</v>
      </c>
      <c r="DI298" s="973">
        <f t="shared" si="105"/>
        <v>0</v>
      </c>
      <c r="DJ298" s="973">
        <f t="shared" si="105"/>
        <v>0</v>
      </c>
      <c r="DK298" s="973">
        <f t="shared" si="105"/>
        <v>0</v>
      </c>
      <c r="DL298" s="973">
        <f t="shared" si="105"/>
        <v>0</v>
      </c>
      <c r="DM298" s="973">
        <f t="shared" si="105"/>
        <v>0</v>
      </c>
      <c r="DN298" s="973">
        <f t="shared" si="105"/>
        <v>0</v>
      </c>
      <c r="DO298" s="973">
        <f t="shared" si="105"/>
        <v>0</v>
      </c>
      <c r="DP298" s="973">
        <f t="shared" si="105"/>
        <v>0</v>
      </c>
      <c r="DQ298" s="973">
        <f t="shared" si="105"/>
        <v>0</v>
      </c>
      <c r="DR298" s="973">
        <f t="shared" si="105"/>
        <v>0</v>
      </c>
      <c r="DS298" s="973">
        <f t="shared" si="105"/>
        <v>0</v>
      </c>
      <c r="DT298" s="973">
        <f t="shared" si="105"/>
        <v>0</v>
      </c>
      <c r="DU298" s="973">
        <f t="shared" si="105"/>
        <v>0</v>
      </c>
      <c r="DV298" s="973">
        <f t="shared" si="105"/>
        <v>0</v>
      </c>
      <c r="DW298" s="974">
        <f t="shared" si="105"/>
        <v>0</v>
      </c>
      <c r="DX298" s="934"/>
    </row>
    <row r="299" spans="2:128" ht="28.5" x14ac:dyDescent="0.2">
      <c r="B299" s="717" t="s">
        <v>795</v>
      </c>
      <c r="C299" s="718" t="s">
        <v>803</v>
      </c>
      <c r="D299" s="719" t="s">
        <v>804</v>
      </c>
      <c r="E299" s="720" t="s">
        <v>805</v>
      </c>
      <c r="F299" s="721" t="s">
        <v>773</v>
      </c>
      <c r="G299" s="722" t="s">
        <v>51</v>
      </c>
      <c r="H299" s="723" t="s">
        <v>490</v>
      </c>
      <c r="I299" s="948">
        <f>MAX(X299:AV299)</f>
        <v>0.40298648431814899</v>
      </c>
      <c r="J299" s="949">
        <f>SUMPRODUCT($X$2:$CY$2,$X299:$CY299)*365</f>
        <v>1943.9007079911582</v>
      </c>
      <c r="K299" s="949">
        <f>SUMPRODUCT($X$2:$CY$2,$X300:$CY300)+SUMPRODUCT($X$2:$CY$2,$X301:$CY301)+SUMPRODUCT($X$2:$CY$2,$X302:$CY302)</f>
        <v>4212.5500002439621</v>
      </c>
      <c r="L299" s="949">
        <f>SUMPRODUCT($X$2:$CY$2,$X303:$CY303) +SUMPRODUCT($X$2:$CY$2,$X304:$CY304)</f>
        <v>-172.04135823334883</v>
      </c>
      <c r="M299" s="949">
        <f>SUMPRODUCT($X$2:$CY$2,$X305:$CY305)</f>
        <v>0</v>
      </c>
      <c r="N299" s="949">
        <f>SUMPRODUCT($X$2:$CY$2,$X308:$CY308) +SUMPRODUCT($X$2:$CY$2,$X309:$CY309)</f>
        <v>-4513.4869122272994</v>
      </c>
      <c r="O299" s="949">
        <f>SUMPRODUCT($X$2:$CY$2,$X306:$CY306) +SUMPRODUCT($X$2:$CY$2,$X307:$CY307) +SUMPRODUCT($X$2:$CY$2,$X310:$CY310)</f>
        <v>-3930.2713386052919</v>
      </c>
      <c r="P299" s="949">
        <f>SUM(K299:O299)</f>
        <v>-4403.2496088219777</v>
      </c>
      <c r="Q299" s="949">
        <f>(SUM(K299:M299)*100000)/(J299*1000)</f>
        <v>207.85571122025596</v>
      </c>
      <c r="R299" s="950">
        <f>(P299*100000)/(J299*1000)</f>
        <v>-226.51617907852554</v>
      </c>
      <c r="S299" s="724">
        <v>2</v>
      </c>
      <c r="T299" s="725">
        <v>3</v>
      </c>
      <c r="U299" s="726" t="s">
        <v>491</v>
      </c>
      <c r="V299" s="727" t="s">
        <v>123</v>
      </c>
      <c r="W299" s="728" t="s">
        <v>75</v>
      </c>
      <c r="X299" s="729">
        <v>6.1714219772056475E-2</v>
      </c>
      <c r="Y299" s="729">
        <v>0.15283779760613952</v>
      </c>
      <c r="Z299" s="729">
        <v>0.25091983560525971</v>
      </c>
      <c r="AA299" s="729">
        <v>0.34534568210801847</v>
      </c>
      <c r="AB299" s="729">
        <v>0.40298648431814899</v>
      </c>
      <c r="AC299" s="729">
        <v>0.37591204910495368</v>
      </c>
      <c r="AD299" s="729">
        <v>0.35213135982542099</v>
      </c>
      <c r="AE299" s="729">
        <v>0.33176818208187464</v>
      </c>
      <c r="AF299" s="729">
        <v>0.31011328590841569</v>
      </c>
      <c r="AG299" s="729">
        <v>0.29111192899051797</v>
      </c>
      <c r="AH299" s="729">
        <v>0.27363777711536907</v>
      </c>
      <c r="AI299" s="729">
        <v>0.25731864040051311</v>
      </c>
      <c r="AJ299" s="729">
        <v>0.24095718091700602</v>
      </c>
      <c r="AK299" s="729">
        <v>0.22787546072629483</v>
      </c>
      <c r="AL299" s="729">
        <v>0.21436972879735205</v>
      </c>
      <c r="AM299" s="729">
        <v>0.20164973771806927</v>
      </c>
      <c r="AN299" s="729">
        <v>0.18868590314264289</v>
      </c>
      <c r="AO299" s="729">
        <v>0.17733897870948301</v>
      </c>
      <c r="AP299" s="729">
        <v>0.16659768186025192</v>
      </c>
      <c r="AQ299" s="729">
        <v>0.15641398498655734</v>
      </c>
      <c r="AR299" s="729">
        <v>0.14664200076288103</v>
      </c>
      <c r="AS299" s="729">
        <v>0.13825878377917866</v>
      </c>
      <c r="AT299" s="729">
        <v>0.12857196523271175</v>
      </c>
      <c r="AU299" s="729">
        <v>0.12011722215777265</v>
      </c>
      <c r="AV299" s="729">
        <v>0.1128636471763691</v>
      </c>
      <c r="AW299" s="729">
        <v>0.1128636471763691</v>
      </c>
      <c r="AX299" s="729">
        <v>0.1128636471763691</v>
      </c>
      <c r="AY299" s="729">
        <v>0.1128636471763691</v>
      </c>
      <c r="AZ299" s="729">
        <v>0.1128636471763691</v>
      </c>
      <c r="BA299" s="729">
        <v>0.1128636471763691</v>
      </c>
      <c r="BB299" s="729">
        <v>0.1128636471763691</v>
      </c>
      <c r="BC299" s="729">
        <v>0.1128636471763691</v>
      </c>
      <c r="BD299" s="729">
        <v>0.1128636471763691</v>
      </c>
      <c r="BE299" s="729">
        <v>0.1128636471763691</v>
      </c>
      <c r="BF299" s="729">
        <v>0.1128636471763691</v>
      </c>
      <c r="BG299" s="729">
        <v>0.1128636471763691</v>
      </c>
      <c r="BH299" s="729">
        <v>0.1128636471763691</v>
      </c>
      <c r="BI299" s="729">
        <v>0.1128636471763691</v>
      </c>
      <c r="BJ299" s="729">
        <v>0.1128636471763691</v>
      </c>
      <c r="BK299" s="729">
        <v>0.1128636471763691</v>
      </c>
      <c r="BL299" s="729">
        <v>0.1128636471763691</v>
      </c>
      <c r="BM299" s="729">
        <v>0.1128636471763691</v>
      </c>
      <c r="BN299" s="729">
        <v>0.1128636471763691</v>
      </c>
      <c r="BO299" s="729">
        <v>0.1128636471763691</v>
      </c>
      <c r="BP299" s="729">
        <v>0.1128636471763691</v>
      </c>
      <c r="BQ299" s="729">
        <v>0.1128636471763691</v>
      </c>
      <c r="BR299" s="729">
        <v>0.1128636471763691</v>
      </c>
      <c r="BS299" s="729">
        <v>0.1128636471763691</v>
      </c>
      <c r="BT299" s="729">
        <v>0.1128636471763691</v>
      </c>
      <c r="BU299" s="729">
        <v>0.1128636471763691</v>
      </c>
      <c r="BV299" s="729">
        <v>0.1128636471763691</v>
      </c>
      <c r="BW299" s="729">
        <v>0.1128636471763691</v>
      </c>
      <c r="BX299" s="729">
        <v>0.1128636471763691</v>
      </c>
      <c r="BY299" s="729">
        <v>0.1128636471763691</v>
      </c>
      <c r="BZ299" s="729">
        <v>0.1128636471763691</v>
      </c>
      <c r="CA299" s="729">
        <v>0.1128636471763691</v>
      </c>
      <c r="CB299" s="729">
        <v>0.1128636471763691</v>
      </c>
      <c r="CC299" s="729">
        <v>0.1128636471763691</v>
      </c>
      <c r="CD299" s="729">
        <v>0.1128636471763691</v>
      </c>
      <c r="CE299" s="729">
        <v>0.1128636471763691</v>
      </c>
      <c r="CF299" s="729">
        <v>0.1128636471763691</v>
      </c>
      <c r="CG299" s="729">
        <v>0.1128636471763691</v>
      </c>
      <c r="CH299" s="729">
        <v>0.1128636471763691</v>
      </c>
      <c r="CI299" s="729">
        <v>0.1128636471763691</v>
      </c>
      <c r="CJ299" s="729">
        <v>0.1128636471763691</v>
      </c>
      <c r="CK299" s="729">
        <v>0.1128636471763691</v>
      </c>
      <c r="CL299" s="729">
        <v>0.1128636471763691</v>
      </c>
      <c r="CM299" s="729">
        <v>0.1128636471763691</v>
      </c>
      <c r="CN299" s="729">
        <v>0.1128636471763691</v>
      </c>
      <c r="CO299" s="729">
        <v>0.1128636471763691</v>
      </c>
      <c r="CP299" s="729">
        <v>0.1128636471763691</v>
      </c>
      <c r="CQ299" s="729">
        <v>0.1128636471763691</v>
      </c>
      <c r="CR299" s="729">
        <v>0.1128636471763691</v>
      </c>
      <c r="CS299" s="729">
        <v>0.1128636471763691</v>
      </c>
      <c r="CT299" s="729">
        <v>0.1128636471763691</v>
      </c>
      <c r="CU299" s="729">
        <v>0.1128636471763691</v>
      </c>
      <c r="CV299" s="729">
        <v>0.1128636471763691</v>
      </c>
      <c r="CW299" s="729">
        <v>0.1128636471763691</v>
      </c>
      <c r="CX299" s="729">
        <v>0.1128636471763691</v>
      </c>
      <c r="CY299" s="729">
        <v>0.1128636471763691</v>
      </c>
      <c r="CZ299" s="730">
        <v>0</v>
      </c>
      <c r="DA299" s="731">
        <v>0</v>
      </c>
      <c r="DB299" s="731">
        <v>0</v>
      </c>
      <c r="DC299" s="731">
        <v>0</v>
      </c>
      <c r="DD299" s="731">
        <v>0</v>
      </c>
      <c r="DE299" s="731">
        <v>0</v>
      </c>
      <c r="DF299" s="731">
        <v>0</v>
      </c>
      <c r="DG299" s="731">
        <v>0</v>
      </c>
      <c r="DH299" s="731">
        <v>0</v>
      </c>
      <c r="DI299" s="731">
        <v>0</v>
      </c>
      <c r="DJ299" s="731">
        <v>0</v>
      </c>
      <c r="DK299" s="731">
        <v>0</v>
      </c>
      <c r="DL299" s="731">
        <v>0</v>
      </c>
      <c r="DM299" s="731">
        <v>0</v>
      </c>
      <c r="DN299" s="731">
        <v>0</v>
      </c>
      <c r="DO299" s="731">
        <v>0</v>
      </c>
      <c r="DP299" s="731">
        <v>0</v>
      </c>
      <c r="DQ299" s="731">
        <v>0</v>
      </c>
      <c r="DR299" s="731">
        <v>0</v>
      </c>
      <c r="DS299" s="731">
        <v>0</v>
      </c>
      <c r="DT299" s="731">
        <v>0</v>
      </c>
      <c r="DU299" s="731">
        <v>0</v>
      </c>
      <c r="DV299" s="731">
        <v>0</v>
      </c>
      <c r="DW299" s="732">
        <v>0</v>
      </c>
      <c r="DX299" s="733"/>
    </row>
    <row r="300" spans="2:128" x14ac:dyDescent="0.2">
      <c r="B300" s="734"/>
      <c r="C300" s="735"/>
      <c r="D300" s="736"/>
      <c r="E300" s="737"/>
      <c r="F300" s="737"/>
      <c r="G300" s="736"/>
      <c r="H300" s="737"/>
      <c r="I300" s="737"/>
      <c r="J300" s="737"/>
      <c r="K300" s="737"/>
      <c r="L300" s="737"/>
      <c r="M300" s="737"/>
      <c r="N300" s="737"/>
      <c r="O300" s="737"/>
      <c r="P300" s="737"/>
      <c r="Q300" s="737"/>
      <c r="R300" s="738"/>
      <c r="S300" s="737"/>
      <c r="T300" s="737"/>
      <c r="U300" s="739" t="s">
        <v>492</v>
      </c>
      <c r="V300" s="740" t="s">
        <v>123</v>
      </c>
      <c r="W300" s="741" t="s">
        <v>493</v>
      </c>
      <c r="X300" s="729">
        <v>323.62101199999961</v>
      </c>
      <c r="Y300" s="729">
        <v>499.01002199999994</v>
      </c>
      <c r="Z300" s="729">
        <v>581.83889640000007</v>
      </c>
      <c r="AA300" s="729">
        <v>592.70169959999976</v>
      </c>
      <c r="AB300" s="729">
        <v>410.07082080000055</v>
      </c>
      <c r="AC300" s="729">
        <v>2.0367756000000554</v>
      </c>
      <c r="AD300" s="729">
        <v>1.1315420000000813</v>
      </c>
      <c r="AE300" s="729">
        <v>0.22630840000010721</v>
      </c>
      <c r="AF300" s="729">
        <v>-0.45261679999998705</v>
      </c>
      <c r="AG300" s="729">
        <v>-0.9052335999999741</v>
      </c>
      <c r="AH300" s="729">
        <v>-1.3578503999999612</v>
      </c>
      <c r="AI300" s="729">
        <v>-1.3578503999999612</v>
      </c>
      <c r="AJ300" s="729">
        <v>-1.5841588000000684</v>
      </c>
      <c r="AK300" s="729">
        <v>-1.584158799999841</v>
      </c>
      <c r="AL300" s="729">
        <v>-1.8104671999999482</v>
      </c>
      <c r="AM300" s="729">
        <v>158.14640857040285</v>
      </c>
      <c r="AN300" s="729">
        <v>140.98131626120357</v>
      </c>
      <c r="AO300" s="729">
        <v>120.15118738679939</v>
      </c>
      <c r="AP300" s="729">
        <v>94.421716710003238</v>
      </c>
      <c r="AQ300" s="729">
        <v>40.747102355202514</v>
      </c>
      <c r="AR300" s="729">
        <v>59.785364403379162</v>
      </c>
      <c r="AS300" s="729">
        <v>28.194593918580722</v>
      </c>
      <c r="AT300" s="729">
        <v>22.671532006181906</v>
      </c>
      <c r="AU300" s="729">
        <v>-14.067421437302755</v>
      </c>
      <c r="AV300" s="729">
        <v>-27.510675370106128</v>
      </c>
      <c r="AW300" s="729">
        <v>6.3429896049369745</v>
      </c>
      <c r="AX300" s="729">
        <v>1.7922378949945141</v>
      </c>
      <c r="AY300" s="729">
        <v>-12.760530329410813</v>
      </c>
      <c r="AZ300" s="729">
        <v>-23.356659221012023</v>
      </c>
      <c r="BA300" s="729">
        <v>-34.144654270606452</v>
      </c>
      <c r="BB300" s="729">
        <v>164.38509879999992</v>
      </c>
      <c r="BC300" s="729">
        <v>164.38509879999992</v>
      </c>
      <c r="BD300" s="729">
        <v>164.6114071999998</v>
      </c>
      <c r="BE300" s="729">
        <v>164.83771559999991</v>
      </c>
      <c r="BF300" s="729">
        <v>164.83771559999991</v>
      </c>
      <c r="BG300" s="729">
        <v>-7.2361191239849632</v>
      </c>
      <c r="BH300" s="729">
        <v>-7.0098107239848559</v>
      </c>
      <c r="BI300" s="729">
        <v>-6.7835023239847487</v>
      </c>
      <c r="BJ300" s="729">
        <v>-6.7835023239847487</v>
      </c>
      <c r="BK300" s="729">
        <v>-6.7835023239847487</v>
      </c>
      <c r="BL300" s="729">
        <v>-5.1742724875625754</v>
      </c>
      <c r="BM300" s="729">
        <v>-5.1742724875625754</v>
      </c>
      <c r="BN300" s="729">
        <v>-4.9479640875626956</v>
      </c>
      <c r="BO300" s="729">
        <v>-4.9479640875624682</v>
      </c>
      <c r="BP300" s="729">
        <v>-4.9479640875624682</v>
      </c>
      <c r="BQ300" s="729">
        <v>75.578291000588024</v>
      </c>
      <c r="BR300" s="729">
        <v>75.804599400587904</v>
      </c>
      <c r="BS300" s="729">
        <v>75.804599400587676</v>
      </c>
      <c r="BT300" s="729">
        <v>75.804599400587449</v>
      </c>
      <c r="BU300" s="729">
        <v>75.804599400587904</v>
      </c>
      <c r="BV300" s="729">
        <v>-10.152642686993886</v>
      </c>
      <c r="BW300" s="729">
        <v>-10.152642686993659</v>
      </c>
      <c r="BX300" s="729">
        <v>-10.152642686993659</v>
      </c>
      <c r="BY300" s="729">
        <v>-10.152642686993659</v>
      </c>
      <c r="BZ300" s="729">
        <v>-9.9263342869935514</v>
      </c>
      <c r="CA300" s="729">
        <v>-8.2328320500685095</v>
      </c>
      <c r="CB300" s="729">
        <v>-8.2328320500685095</v>
      </c>
      <c r="CC300" s="729">
        <v>-8.0065236500684023</v>
      </c>
      <c r="CD300" s="729">
        <v>-8.2328320500685095</v>
      </c>
      <c r="CE300" s="729">
        <v>-8.2328320500682821</v>
      </c>
      <c r="CF300" s="729">
        <v>72.365336929971363</v>
      </c>
      <c r="CG300" s="729">
        <v>72.59164532997147</v>
      </c>
      <c r="CH300" s="729">
        <v>72.365336929971363</v>
      </c>
      <c r="CI300" s="729">
        <v>72.59164532997147</v>
      </c>
      <c r="CJ300" s="729">
        <v>72.365336929971363</v>
      </c>
      <c r="CK300" s="729">
        <v>-13.278002193144175</v>
      </c>
      <c r="CL300" s="729">
        <v>-13.504310593144055</v>
      </c>
      <c r="CM300" s="729">
        <v>-13.278002193144175</v>
      </c>
      <c r="CN300" s="729">
        <v>-13.504310593144055</v>
      </c>
      <c r="CO300" s="729">
        <v>-13.504310593143828</v>
      </c>
      <c r="CP300" s="729">
        <v>-11.678672208114676</v>
      </c>
      <c r="CQ300" s="729">
        <v>-10.920655453953259</v>
      </c>
      <c r="CR300" s="729">
        <v>-10.635293459773948</v>
      </c>
      <c r="CS300" s="729">
        <v>-10.142691288216383</v>
      </c>
      <c r="CT300" s="729">
        <v>-9.6682442754645308</v>
      </c>
      <c r="CU300" s="729">
        <v>69.031035272621011</v>
      </c>
      <c r="CV300" s="729">
        <v>69.471703765553684</v>
      </c>
      <c r="CW300" s="729">
        <v>69.896653924870861</v>
      </c>
      <c r="CX300" s="729">
        <v>70.306608318267536</v>
      </c>
      <c r="CY300" s="729">
        <v>70.702249555717117</v>
      </c>
      <c r="CZ300" s="730">
        <v>0</v>
      </c>
      <c r="DA300" s="731">
        <v>0</v>
      </c>
      <c r="DB300" s="731">
        <v>0</v>
      </c>
      <c r="DC300" s="731">
        <v>0</v>
      </c>
      <c r="DD300" s="731">
        <v>0</v>
      </c>
      <c r="DE300" s="731">
        <v>0</v>
      </c>
      <c r="DF300" s="731">
        <v>0</v>
      </c>
      <c r="DG300" s="731">
        <v>0</v>
      </c>
      <c r="DH300" s="731">
        <v>0</v>
      </c>
      <c r="DI300" s="731">
        <v>0</v>
      </c>
      <c r="DJ300" s="731">
        <v>0</v>
      </c>
      <c r="DK300" s="731">
        <v>0</v>
      </c>
      <c r="DL300" s="731">
        <v>0</v>
      </c>
      <c r="DM300" s="731">
        <v>0</v>
      </c>
      <c r="DN300" s="731">
        <v>0</v>
      </c>
      <c r="DO300" s="731">
        <v>0</v>
      </c>
      <c r="DP300" s="731">
        <v>0</v>
      </c>
      <c r="DQ300" s="731">
        <v>0</v>
      </c>
      <c r="DR300" s="731">
        <v>0</v>
      </c>
      <c r="DS300" s="731">
        <v>0</v>
      </c>
      <c r="DT300" s="731">
        <v>0</v>
      </c>
      <c r="DU300" s="731">
        <v>0</v>
      </c>
      <c r="DV300" s="731">
        <v>0</v>
      </c>
      <c r="DW300" s="732">
        <v>0</v>
      </c>
      <c r="DX300" s="733"/>
    </row>
    <row r="301" spans="2:128" ht="14.25" x14ac:dyDescent="0.2">
      <c r="B301" s="742"/>
      <c r="C301" s="743"/>
      <c r="D301" s="744"/>
      <c r="E301" s="744"/>
      <c r="F301" s="744"/>
      <c r="G301" s="744"/>
      <c r="H301" s="744"/>
      <c r="I301" s="744"/>
      <c r="J301" s="744"/>
      <c r="K301" s="744"/>
      <c r="L301" s="744"/>
      <c r="M301" s="744"/>
      <c r="N301" s="744"/>
      <c r="O301" s="744"/>
      <c r="P301" s="744"/>
      <c r="Q301" s="744"/>
      <c r="R301" s="745"/>
      <c r="S301" s="744"/>
      <c r="T301" s="744"/>
      <c r="U301" s="746" t="s">
        <v>494</v>
      </c>
      <c r="V301" s="727" t="s">
        <v>123</v>
      </c>
      <c r="W301" s="728" t="s">
        <v>493</v>
      </c>
      <c r="X301" s="747">
        <v>0</v>
      </c>
      <c r="Y301" s="747">
        <v>0</v>
      </c>
      <c r="Z301" s="747">
        <v>0</v>
      </c>
      <c r="AA301" s="747">
        <v>0</v>
      </c>
      <c r="AB301" s="747">
        <v>0</v>
      </c>
      <c r="AC301" s="747">
        <v>0</v>
      </c>
      <c r="AD301" s="747">
        <v>0</v>
      </c>
      <c r="AE301" s="747">
        <v>0</v>
      </c>
      <c r="AF301" s="747">
        <v>0</v>
      </c>
      <c r="AG301" s="747">
        <v>0</v>
      </c>
      <c r="AH301" s="747">
        <v>0</v>
      </c>
      <c r="AI301" s="747">
        <v>0</v>
      </c>
      <c r="AJ301" s="747">
        <v>0</v>
      </c>
      <c r="AK301" s="747">
        <v>0</v>
      </c>
      <c r="AL301" s="747">
        <v>0</v>
      </c>
      <c r="AM301" s="747">
        <v>0</v>
      </c>
      <c r="AN301" s="747">
        <v>0</v>
      </c>
      <c r="AO301" s="747">
        <v>0</v>
      </c>
      <c r="AP301" s="747">
        <v>0</v>
      </c>
      <c r="AQ301" s="747">
        <v>0</v>
      </c>
      <c r="AR301" s="747">
        <v>0</v>
      </c>
      <c r="AS301" s="747">
        <v>0</v>
      </c>
      <c r="AT301" s="747">
        <v>0</v>
      </c>
      <c r="AU301" s="747">
        <v>0</v>
      </c>
      <c r="AV301" s="747">
        <v>0</v>
      </c>
      <c r="AW301" s="747">
        <v>0</v>
      </c>
      <c r="AX301" s="747">
        <v>0</v>
      </c>
      <c r="AY301" s="747">
        <v>0</v>
      </c>
      <c r="AZ301" s="747">
        <v>0</v>
      </c>
      <c r="BA301" s="747">
        <v>0</v>
      </c>
      <c r="BB301" s="747">
        <v>0</v>
      </c>
      <c r="BC301" s="747">
        <v>0</v>
      </c>
      <c r="BD301" s="747">
        <v>0</v>
      </c>
      <c r="BE301" s="747">
        <v>0</v>
      </c>
      <c r="BF301" s="747">
        <v>0</v>
      </c>
      <c r="BG301" s="747">
        <v>0</v>
      </c>
      <c r="BH301" s="747">
        <v>0</v>
      </c>
      <c r="BI301" s="747">
        <v>0</v>
      </c>
      <c r="BJ301" s="747">
        <v>0</v>
      </c>
      <c r="BK301" s="747">
        <v>0</v>
      </c>
      <c r="BL301" s="747">
        <v>0</v>
      </c>
      <c r="BM301" s="747">
        <v>0</v>
      </c>
      <c r="BN301" s="747">
        <v>0</v>
      </c>
      <c r="BO301" s="747">
        <v>0</v>
      </c>
      <c r="BP301" s="747">
        <v>0</v>
      </c>
      <c r="BQ301" s="747">
        <v>0</v>
      </c>
      <c r="BR301" s="747">
        <v>0</v>
      </c>
      <c r="BS301" s="747">
        <v>0</v>
      </c>
      <c r="BT301" s="747">
        <v>0</v>
      </c>
      <c r="BU301" s="747">
        <v>0</v>
      </c>
      <c r="BV301" s="747">
        <v>0</v>
      </c>
      <c r="BW301" s="747">
        <v>0</v>
      </c>
      <c r="BX301" s="747">
        <v>0</v>
      </c>
      <c r="BY301" s="747">
        <v>0</v>
      </c>
      <c r="BZ301" s="747">
        <v>0</v>
      </c>
      <c r="CA301" s="747">
        <v>0</v>
      </c>
      <c r="CB301" s="747">
        <v>0</v>
      </c>
      <c r="CC301" s="747">
        <v>0</v>
      </c>
      <c r="CD301" s="747">
        <v>0</v>
      </c>
      <c r="CE301" s="747">
        <v>0</v>
      </c>
      <c r="CF301" s="747">
        <v>0</v>
      </c>
      <c r="CG301" s="747">
        <v>0</v>
      </c>
      <c r="CH301" s="747">
        <v>0</v>
      </c>
      <c r="CI301" s="747">
        <v>0</v>
      </c>
      <c r="CJ301" s="747">
        <v>0</v>
      </c>
      <c r="CK301" s="747">
        <v>0</v>
      </c>
      <c r="CL301" s="747">
        <v>0</v>
      </c>
      <c r="CM301" s="747">
        <v>0</v>
      </c>
      <c r="CN301" s="747">
        <v>0</v>
      </c>
      <c r="CO301" s="747">
        <v>0</v>
      </c>
      <c r="CP301" s="747">
        <v>0</v>
      </c>
      <c r="CQ301" s="747">
        <v>0</v>
      </c>
      <c r="CR301" s="747">
        <v>0</v>
      </c>
      <c r="CS301" s="747">
        <v>0</v>
      </c>
      <c r="CT301" s="747">
        <v>0</v>
      </c>
      <c r="CU301" s="747">
        <v>0</v>
      </c>
      <c r="CV301" s="747">
        <v>0</v>
      </c>
      <c r="CW301" s="747">
        <v>0</v>
      </c>
      <c r="CX301" s="747">
        <v>0</v>
      </c>
      <c r="CY301" s="747">
        <v>0</v>
      </c>
      <c r="CZ301" s="730">
        <v>0</v>
      </c>
      <c r="DA301" s="731">
        <v>0</v>
      </c>
      <c r="DB301" s="731">
        <v>0</v>
      </c>
      <c r="DC301" s="731">
        <v>0</v>
      </c>
      <c r="DD301" s="731">
        <v>0</v>
      </c>
      <c r="DE301" s="731">
        <v>0</v>
      </c>
      <c r="DF301" s="731">
        <v>0</v>
      </c>
      <c r="DG301" s="731">
        <v>0</v>
      </c>
      <c r="DH301" s="731">
        <v>0</v>
      </c>
      <c r="DI301" s="731">
        <v>0</v>
      </c>
      <c r="DJ301" s="731">
        <v>0</v>
      </c>
      <c r="DK301" s="731">
        <v>0</v>
      </c>
      <c r="DL301" s="731">
        <v>0</v>
      </c>
      <c r="DM301" s="731">
        <v>0</v>
      </c>
      <c r="DN301" s="731">
        <v>0</v>
      </c>
      <c r="DO301" s="731">
        <v>0</v>
      </c>
      <c r="DP301" s="731">
        <v>0</v>
      </c>
      <c r="DQ301" s="731">
        <v>0</v>
      </c>
      <c r="DR301" s="731">
        <v>0</v>
      </c>
      <c r="DS301" s="731">
        <v>0</v>
      </c>
      <c r="DT301" s="731">
        <v>0</v>
      </c>
      <c r="DU301" s="731">
        <v>0</v>
      </c>
      <c r="DV301" s="731">
        <v>0</v>
      </c>
      <c r="DW301" s="732">
        <v>0</v>
      </c>
      <c r="DX301" s="733"/>
    </row>
    <row r="302" spans="2:128" ht="14.25" x14ac:dyDescent="0.2">
      <c r="B302" s="742"/>
      <c r="C302" s="743"/>
      <c r="D302" s="744"/>
      <c r="E302" s="744"/>
      <c r="F302" s="744"/>
      <c r="G302" s="744"/>
      <c r="H302" s="744"/>
      <c r="I302" s="744"/>
      <c r="J302" s="744"/>
      <c r="K302" s="744"/>
      <c r="L302" s="744"/>
      <c r="M302" s="744"/>
      <c r="N302" s="744"/>
      <c r="O302" s="744"/>
      <c r="P302" s="744"/>
      <c r="Q302" s="744"/>
      <c r="R302" s="745"/>
      <c r="S302" s="744"/>
      <c r="T302" s="744"/>
      <c r="U302" s="746" t="s">
        <v>721</v>
      </c>
      <c r="V302" s="727" t="s">
        <v>123</v>
      </c>
      <c r="W302" s="728" t="s">
        <v>493</v>
      </c>
      <c r="X302" s="729">
        <v>11.650356431999995</v>
      </c>
      <c r="Y302" s="729">
        <v>29.61471722400006</v>
      </c>
      <c r="Z302" s="729">
        <v>50.560917494399973</v>
      </c>
      <c r="AA302" s="729">
        <v>71.898178680000001</v>
      </c>
      <c r="AB302" s="729">
        <v>86.660728228799655</v>
      </c>
      <c r="AC302" s="729">
        <v>86.734052150399975</v>
      </c>
      <c r="AD302" s="729">
        <v>86.774787662400058</v>
      </c>
      <c r="AE302" s="729">
        <v>86.782934764799847</v>
      </c>
      <c r="AF302" s="729">
        <v>86.766640559999928</v>
      </c>
      <c r="AG302" s="729">
        <v>86.734052150400089</v>
      </c>
      <c r="AH302" s="729">
        <v>86.685169536000103</v>
      </c>
      <c r="AI302" s="729">
        <v>86.636286921600117</v>
      </c>
      <c r="AJ302" s="729">
        <v>86.579257204800228</v>
      </c>
      <c r="AK302" s="729">
        <v>86.52222748800034</v>
      </c>
      <c r="AL302" s="729">
        <v>62.849114668800212</v>
      </c>
      <c r="AM302" s="729">
        <v>80.447377412534479</v>
      </c>
      <c r="AN302" s="729">
        <v>67.570929202737716</v>
      </c>
      <c r="AO302" s="729">
        <v>50.964855358262867</v>
      </c>
      <c r="AP302" s="729">
        <v>33.041744774223162</v>
      </c>
      <c r="AQ302" s="729">
        <v>19.756457873409886</v>
      </c>
      <c r="AR302" s="729">
        <v>21.835498308731644</v>
      </c>
      <c r="AS302" s="729">
        <v>22.809836606600811</v>
      </c>
      <c r="AT302" s="729">
        <v>23.617915978023007</v>
      </c>
      <c r="AU302" s="729">
        <v>23.099168232805027</v>
      </c>
      <c r="AV302" s="729">
        <v>22.115820490897363</v>
      </c>
      <c r="AW302" s="729">
        <v>22.371253087888931</v>
      </c>
      <c r="AX302" s="729">
        <v>22.467466886727948</v>
      </c>
      <c r="AY302" s="729">
        <v>22.057570623701167</v>
      </c>
      <c r="AZ302" s="729">
        <v>21.262803882597836</v>
      </c>
      <c r="BA302" s="729">
        <v>20.093503598602069</v>
      </c>
      <c r="BB302" s="729">
        <v>20.342499925655147</v>
      </c>
      <c r="BC302" s="729">
        <v>21.212945342012745</v>
      </c>
      <c r="BD302" s="729">
        <v>22.840099477871263</v>
      </c>
      <c r="BE302" s="729">
        <v>25.390990054109125</v>
      </c>
      <c r="BF302" s="729">
        <v>29.865368443362399</v>
      </c>
      <c r="BG302" s="729">
        <v>27.465762483194908</v>
      </c>
      <c r="BH302" s="729">
        <v>26.207811128565254</v>
      </c>
      <c r="BI302" s="729">
        <v>25.157780078280894</v>
      </c>
      <c r="BJ302" s="729">
        <v>25.388213673183486</v>
      </c>
      <c r="BK302" s="729">
        <v>26.100161832246386</v>
      </c>
      <c r="BL302" s="729">
        <v>25.657367966899187</v>
      </c>
      <c r="BM302" s="729">
        <v>25.377545570254597</v>
      </c>
      <c r="BN302" s="729">
        <v>25.627128635690269</v>
      </c>
      <c r="BO302" s="729">
        <v>26.287058890924527</v>
      </c>
      <c r="BP302" s="729">
        <v>27.333384256879071</v>
      </c>
      <c r="BQ302" s="729">
        <v>24.167135560779116</v>
      </c>
      <c r="BR302" s="729">
        <v>21.009033967079176</v>
      </c>
      <c r="BS302" s="729">
        <v>17.842790973379238</v>
      </c>
      <c r="BT302" s="729">
        <v>14.6681183594103</v>
      </c>
      <c r="BU302" s="729">
        <v>11.49344574544125</v>
      </c>
      <c r="BV302" s="729">
        <v>11.388145569703511</v>
      </c>
      <c r="BW302" s="729">
        <v>11.274703993966</v>
      </c>
      <c r="BX302" s="729">
        <v>11.153121018228603</v>
      </c>
      <c r="BY302" s="729">
        <v>11.017115429639603</v>
      </c>
      <c r="BZ302" s="729">
        <v>10.889251241050374</v>
      </c>
      <c r="CA302" s="729">
        <v>10.764709079148702</v>
      </c>
      <c r="CB302" s="729">
        <v>10.640166917246916</v>
      </c>
      <c r="CC302" s="729">
        <v>10.515630457745146</v>
      </c>
      <c r="CD302" s="729">
        <v>10.398342222784436</v>
      </c>
      <c r="CE302" s="729">
        <v>10.281053987823839</v>
      </c>
      <c r="CF302" s="729">
        <v>10.180777265822712</v>
      </c>
      <c r="CG302" s="729">
        <v>10.080506246221489</v>
      </c>
      <c r="CH302" s="729">
        <v>9.9720824218205735</v>
      </c>
      <c r="CI302" s="729">
        <v>9.8715023859861049</v>
      </c>
      <c r="CJ302" s="729">
        <v>9.7627752477512786</v>
      </c>
      <c r="CK302" s="729">
        <v>9.6499475868962463</v>
      </c>
      <c r="CL302" s="729">
        <v>9.5289785260413282</v>
      </c>
      <c r="CM302" s="729">
        <v>9.4161565675864267</v>
      </c>
      <c r="CN302" s="729">
        <v>9.280752013779761</v>
      </c>
      <c r="CO302" s="729">
        <v>9.1372003575733061</v>
      </c>
      <c r="CP302" s="729">
        <v>8.9987146189317855</v>
      </c>
      <c r="CQ302" s="729">
        <v>8.8875117810404163</v>
      </c>
      <c r="CR302" s="729">
        <v>8.7784462773395262</v>
      </c>
      <c r="CS302" s="729">
        <v>8.7106297877768384</v>
      </c>
      <c r="CT302" s="729">
        <v>8.6598990930733635</v>
      </c>
      <c r="CU302" s="729">
        <v>8.5552381693712505</v>
      </c>
      <c r="CV302" s="729">
        <v>8.458305613814332</v>
      </c>
      <c r="CW302" s="729">
        <v>8.3848126639928751</v>
      </c>
      <c r="CX302" s="729">
        <v>8.3176096923243676</v>
      </c>
      <c r="CY302" s="729">
        <v>8.2726902714571224</v>
      </c>
      <c r="CZ302" s="730"/>
      <c r="DA302" s="731"/>
      <c r="DB302" s="731"/>
      <c r="DC302" s="731"/>
      <c r="DD302" s="731"/>
      <c r="DE302" s="731"/>
      <c r="DF302" s="731"/>
      <c r="DG302" s="731"/>
      <c r="DH302" s="731"/>
      <c r="DI302" s="731"/>
      <c r="DJ302" s="731"/>
      <c r="DK302" s="731"/>
      <c r="DL302" s="731"/>
      <c r="DM302" s="731"/>
      <c r="DN302" s="731"/>
      <c r="DO302" s="731"/>
      <c r="DP302" s="731"/>
      <c r="DQ302" s="731"/>
      <c r="DR302" s="731"/>
      <c r="DS302" s="731"/>
      <c r="DT302" s="731"/>
      <c r="DU302" s="731"/>
      <c r="DV302" s="731"/>
      <c r="DW302" s="732"/>
      <c r="DX302" s="733"/>
    </row>
    <row r="303" spans="2:128" ht="14.25" x14ac:dyDescent="0.2">
      <c r="B303" s="742"/>
      <c r="C303" s="748"/>
      <c r="D303" s="749"/>
      <c r="E303" s="749"/>
      <c r="F303" s="749"/>
      <c r="G303" s="749"/>
      <c r="H303" s="749"/>
      <c r="I303" s="749"/>
      <c r="J303" s="749"/>
      <c r="K303" s="749"/>
      <c r="L303" s="749"/>
      <c r="M303" s="749"/>
      <c r="N303" s="749"/>
      <c r="O303" s="749"/>
      <c r="P303" s="749"/>
      <c r="Q303" s="749"/>
      <c r="R303" s="750"/>
      <c r="S303" s="749"/>
      <c r="T303" s="749"/>
      <c r="U303" s="746" t="s">
        <v>495</v>
      </c>
      <c r="V303" s="727" t="s">
        <v>123</v>
      </c>
      <c r="W303" s="751" t="s">
        <v>493</v>
      </c>
      <c r="X303" s="729">
        <v>1.5250736218986276</v>
      </c>
      <c r="Y303" s="729">
        <v>3.6409504612201999</v>
      </c>
      <c r="Z303" s="729">
        <v>5.7863233300304273</v>
      </c>
      <c r="AA303" s="729">
        <v>7.5658765548832889</v>
      </c>
      <c r="AB303" s="729">
        <v>8.4507701651309617</v>
      </c>
      <c r="AC303" s="729">
        <v>7.7664323960889305</v>
      </c>
      <c r="AD303" s="729">
        <v>7.0630349992461561</v>
      </c>
      <c r="AE303" s="729">
        <v>6.100166955980967</v>
      </c>
      <c r="AF303" s="729">
        <v>5.1178461598974536</v>
      </c>
      <c r="AG303" s="729">
        <v>4.2005487772767083</v>
      </c>
      <c r="AH303" s="729">
        <v>3.2854881460516481</v>
      </c>
      <c r="AI303" s="729">
        <v>2.3805073092225939</v>
      </c>
      <c r="AJ303" s="729">
        <v>1.4715262899990194</v>
      </c>
      <c r="AK303" s="729">
        <v>0.58054672119760653</v>
      </c>
      <c r="AL303" s="729">
        <v>-0.28447252979822224</v>
      </c>
      <c r="AM303" s="729">
        <v>-1.1383717723147129</v>
      </c>
      <c r="AN303" s="729">
        <v>-1.980286668309418</v>
      </c>
      <c r="AO303" s="729">
        <v>-2.8084263419041235</v>
      </c>
      <c r="AP303" s="729">
        <v>-3.6220558129716665</v>
      </c>
      <c r="AQ303" s="729">
        <v>-4.3339751506355242</v>
      </c>
      <c r="AR303" s="729">
        <v>-4.987599758849683</v>
      </c>
      <c r="AS303" s="729">
        <v>-5.7209353420003026</v>
      </c>
      <c r="AT303" s="729">
        <v>-6.4389238415569707</v>
      </c>
      <c r="AU303" s="729">
        <v>-7.2503192203075741</v>
      </c>
      <c r="AV303" s="729">
        <v>-8.0799253858349402</v>
      </c>
      <c r="AW303" s="729">
        <v>-8.895010432050185</v>
      </c>
      <c r="AX303" s="729">
        <v>-9.6965089991899731</v>
      </c>
      <c r="AY303" s="729">
        <v>-10.484711044147843</v>
      </c>
      <c r="AZ303" s="729">
        <v>-11.263062525489659</v>
      </c>
      <c r="BA303" s="729">
        <v>-12.025846349450148</v>
      </c>
      <c r="BB303" s="729">
        <v>-12.771383791412518</v>
      </c>
      <c r="BC303" s="729">
        <v>-13.499488499706786</v>
      </c>
      <c r="BD303" s="729">
        <v>-14.21134751583304</v>
      </c>
      <c r="BE303" s="729">
        <v>-14.907022059807787</v>
      </c>
      <c r="BF303" s="729">
        <v>-15.585110927910137</v>
      </c>
      <c r="BG303" s="729">
        <v>-16.245514051744976</v>
      </c>
      <c r="BH303" s="729">
        <v>-16.889751077800611</v>
      </c>
      <c r="BI303" s="729">
        <v>-17.51793867842207</v>
      </c>
      <c r="BJ303" s="729">
        <v>-18.128488082998956</v>
      </c>
      <c r="BK303" s="729">
        <v>-18.721366209632833</v>
      </c>
      <c r="BL303" s="729">
        <v>-19.296557013967686</v>
      </c>
      <c r="BM303" s="729">
        <v>-19.854060308869521</v>
      </c>
      <c r="BN303" s="729">
        <v>-20.395815839146962</v>
      </c>
      <c r="BO303" s="729">
        <v>-20.920024965653283</v>
      </c>
      <c r="BP303" s="729">
        <v>-20.931863138790504</v>
      </c>
      <c r="BQ303" s="729">
        <v>-20.943701311942277</v>
      </c>
      <c r="BR303" s="729">
        <v>-20.957512513927213</v>
      </c>
      <c r="BS303" s="729">
        <v>-20.971323715923063</v>
      </c>
      <c r="BT303" s="729">
        <v>-20.985134917922551</v>
      </c>
      <c r="BU303" s="729">
        <v>-20.998946119918401</v>
      </c>
      <c r="BV303" s="729">
        <v>-21.012757321910613</v>
      </c>
      <c r="BW303" s="729">
        <v>-21.026568523913738</v>
      </c>
      <c r="BX303" s="729">
        <v>-21.040379725909588</v>
      </c>
      <c r="BY303" s="729">
        <v>-21.054190927909076</v>
      </c>
      <c r="BZ303" s="729">
        <v>-21.069975158752641</v>
      </c>
      <c r="CA303" s="729">
        <v>-21.085759389599843</v>
      </c>
      <c r="CB303" s="729">
        <v>-21.10154362045796</v>
      </c>
      <c r="CC303" s="729">
        <v>-21.11930088016743</v>
      </c>
      <c r="CD303" s="729">
        <v>-21.13508511101827</v>
      </c>
      <c r="CE303" s="729">
        <v>-21.150869341869111</v>
      </c>
      <c r="CF303" s="729">
        <v>-21.166653572719952</v>
      </c>
      <c r="CG303" s="729">
        <v>-21.184410832433059</v>
      </c>
      <c r="CH303" s="729">
        <v>-21.200195063280262</v>
      </c>
      <c r="CI303" s="729">
        <v>-21.217952322986093</v>
      </c>
      <c r="CJ303" s="729">
        <v>-21.23373655384421</v>
      </c>
      <c r="CK303" s="729">
        <v>-21.251493813550042</v>
      </c>
      <c r="CL303" s="729">
        <v>-21.267278044400882</v>
      </c>
      <c r="CM303" s="729">
        <v>-21.28503530411399</v>
      </c>
      <c r="CN303" s="729">
        <v>-21.300819534957554</v>
      </c>
      <c r="CO303" s="729">
        <v>-21.316603765819309</v>
      </c>
      <c r="CP303" s="729">
        <v>-21.33238799667015</v>
      </c>
      <c r="CQ303" s="729">
        <v>-21.350145256372343</v>
      </c>
      <c r="CR303" s="729">
        <v>-21.36592948723046</v>
      </c>
      <c r="CS303" s="729">
        <v>-21.381713718077663</v>
      </c>
      <c r="CT303" s="729">
        <v>-21.397497948935779</v>
      </c>
      <c r="CU303" s="729">
        <v>-21.413282179797534</v>
      </c>
      <c r="CV303" s="729">
        <v>-21.429066410637461</v>
      </c>
      <c r="CW303" s="729">
        <v>-21.444850641488301</v>
      </c>
      <c r="CX303" s="729">
        <v>-21.460634872339142</v>
      </c>
      <c r="CY303" s="729">
        <v>-21.476419103193621</v>
      </c>
      <c r="CZ303" s="730">
        <v>0</v>
      </c>
      <c r="DA303" s="731">
        <v>0</v>
      </c>
      <c r="DB303" s="731">
        <v>0</v>
      </c>
      <c r="DC303" s="731">
        <v>0</v>
      </c>
      <c r="DD303" s="731">
        <v>0</v>
      </c>
      <c r="DE303" s="731">
        <v>0</v>
      </c>
      <c r="DF303" s="731">
        <v>0</v>
      </c>
      <c r="DG303" s="731">
        <v>0</v>
      </c>
      <c r="DH303" s="731">
        <v>0</v>
      </c>
      <c r="DI303" s="731">
        <v>0</v>
      </c>
      <c r="DJ303" s="731">
        <v>0</v>
      </c>
      <c r="DK303" s="731">
        <v>0</v>
      </c>
      <c r="DL303" s="731">
        <v>0</v>
      </c>
      <c r="DM303" s="731">
        <v>0</v>
      </c>
      <c r="DN303" s="731">
        <v>0</v>
      </c>
      <c r="DO303" s="731">
        <v>0</v>
      </c>
      <c r="DP303" s="731">
        <v>0</v>
      </c>
      <c r="DQ303" s="731">
        <v>0</v>
      </c>
      <c r="DR303" s="731">
        <v>0</v>
      </c>
      <c r="DS303" s="731">
        <v>0</v>
      </c>
      <c r="DT303" s="731">
        <v>0</v>
      </c>
      <c r="DU303" s="731">
        <v>0</v>
      </c>
      <c r="DV303" s="731">
        <v>0</v>
      </c>
      <c r="DW303" s="732">
        <v>0</v>
      </c>
      <c r="DX303" s="733"/>
    </row>
    <row r="304" spans="2:128" ht="14.25" x14ac:dyDescent="0.2">
      <c r="B304" s="752"/>
      <c r="C304" s="753"/>
      <c r="D304" s="749"/>
      <c r="E304" s="749"/>
      <c r="F304" s="749"/>
      <c r="G304" s="749"/>
      <c r="H304" s="749"/>
      <c r="I304" s="749"/>
      <c r="J304" s="749"/>
      <c r="K304" s="749"/>
      <c r="L304" s="749"/>
      <c r="M304" s="749"/>
      <c r="N304" s="749"/>
      <c r="O304" s="749"/>
      <c r="P304" s="749"/>
      <c r="Q304" s="749"/>
      <c r="R304" s="750"/>
      <c r="S304" s="749"/>
      <c r="T304" s="749"/>
      <c r="U304" s="746" t="s">
        <v>496</v>
      </c>
      <c r="V304" s="727" t="s">
        <v>123</v>
      </c>
      <c r="W304" s="751" t="s">
        <v>493</v>
      </c>
      <c r="X304" s="747">
        <v>0</v>
      </c>
      <c r="Y304" s="747">
        <v>0</v>
      </c>
      <c r="Z304" s="747">
        <v>0</v>
      </c>
      <c r="AA304" s="747">
        <v>0</v>
      </c>
      <c r="AB304" s="747">
        <v>0</v>
      </c>
      <c r="AC304" s="747">
        <v>0</v>
      </c>
      <c r="AD304" s="747">
        <v>0</v>
      </c>
      <c r="AE304" s="747">
        <v>0</v>
      </c>
      <c r="AF304" s="747">
        <v>0</v>
      </c>
      <c r="AG304" s="747">
        <v>0</v>
      </c>
      <c r="AH304" s="747">
        <v>0</v>
      </c>
      <c r="AI304" s="747">
        <v>0</v>
      </c>
      <c r="AJ304" s="747">
        <v>0</v>
      </c>
      <c r="AK304" s="747">
        <v>0</v>
      </c>
      <c r="AL304" s="747">
        <v>0</v>
      </c>
      <c r="AM304" s="747">
        <v>0</v>
      </c>
      <c r="AN304" s="747">
        <v>0</v>
      </c>
      <c r="AO304" s="747">
        <v>0</v>
      </c>
      <c r="AP304" s="747">
        <v>0</v>
      </c>
      <c r="AQ304" s="747">
        <v>0</v>
      </c>
      <c r="AR304" s="747">
        <v>0</v>
      </c>
      <c r="AS304" s="747">
        <v>0</v>
      </c>
      <c r="AT304" s="747">
        <v>0</v>
      </c>
      <c r="AU304" s="747">
        <v>0</v>
      </c>
      <c r="AV304" s="747">
        <v>0</v>
      </c>
      <c r="AW304" s="747">
        <v>0</v>
      </c>
      <c r="AX304" s="747">
        <v>0</v>
      </c>
      <c r="AY304" s="747">
        <v>0</v>
      </c>
      <c r="AZ304" s="747">
        <v>0</v>
      </c>
      <c r="BA304" s="747">
        <v>0</v>
      </c>
      <c r="BB304" s="747">
        <v>0</v>
      </c>
      <c r="BC304" s="747">
        <v>0</v>
      </c>
      <c r="BD304" s="747">
        <v>0</v>
      </c>
      <c r="BE304" s="747">
        <v>0</v>
      </c>
      <c r="BF304" s="747">
        <v>0</v>
      </c>
      <c r="BG304" s="747">
        <v>0</v>
      </c>
      <c r="BH304" s="747">
        <v>0</v>
      </c>
      <c r="BI304" s="747">
        <v>0</v>
      </c>
      <c r="BJ304" s="747">
        <v>0</v>
      </c>
      <c r="BK304" s="747">
        <v>0</v>
      </c>
      <c r="BL304" s="747">
        <v>0</v>
      </c>
      <c r="BM304" s="747">
        <v>0</v>
      </c>
      <c r="BN304" s="747">
        <v>0</v>
      </c>
      <c r="BO304" s="747">
        <v>0</v>
      </c>
      <c r="BP304" s="747">
        <v>0</v>
      </c>
      <c r="BQ304" s="747">
        <v>0</v>
      </c>
      <c r="BR304" s="747">
        <v>0</v>
      </c>
      <c r="BS304" s="747">
        <v>0</v>
      </c>
      <c r="BT304" s="747">
        <v>0</v>
      </c>
      <c r="BU304" s="747">
        <v>0</v>
      </c>
      <c r="BV304" s="747">
        <v>0</v>
      </c>
      <c r="BW304" s="747">
        <v>0</v>
      </c>
      <c r="BX304" s="747">
        <v>0</v>
      </c>
      <c r="BY304" s="747">
        <v>0</v>
      </c>
      <c r="BZ304" s="747">
        <v>0</v>
      </c>
      <c r="CA304" s="747">
        <v>0</v>
      </c>
      <c r="CB304" s="747">
        <v>0</v>
      </c>
      <c r="CC304" s="747">
        <v>0</v>
      </c>
      <c r="CD304" s="747">
        <v>0</v>
      </c>
      <c r="CE304" s="747">
        <v>0</v>
      </c>
      <c r="CF304" s="747">
        <v>0</v>
      </c>
      <c r="CG304" s="747">
        <v>0</v>
      </c>
      <c r="CH304" s="747">
        <v>0</v>
      </c>
      <c r="CI304" s="747">
        <v>0</v>
      </c>
      <c r="CJ304" s="747">
        <v>0</v>
      </c>
      <c r="CK304" s="747">
        <v>0</v>
      </c>
      <c r="CL304" s="747">
        <v>0</v>
      </c>
      <c r="CM304" s="747">
        <v>0</v>
      </c>
      <c r="CN304" s="747">
        <v>0</v>
      </c>
      <c r="CO304" s="747">
        <v>0</v>
      </c>
      <c r="CP304" s="747">
        <v>0</v>
      </c>
      <c r="CQ304" s="747">
        <v>0</v>
      </c>
      <c r="CR304" s="747">
        <v>0</v>
      </c>
      <c r="CS304" s="747">
        <v>0</v>
      </c>
      <c r="CT304" s="747">
        <v>0</v>
      </c>
      <c r="CU304" s="747">
        <v>0</v>
      </c>
      <c r="CV304" s="747">
        <v>0</v>
      </c>
      <c r="CW304" s="747">
        <v>0</v>
      </c>
      <c r="CX304" s="747">
        <v>0</v>
      </c>
      <c r="CY304" s="747">
        <v>0</v>
      </c>
      <c r="CZ304" s="730">
        <v>0</v>
      </c>
      <c r="DA304" s="731">
        <v>0</v>
      </c>
      <c r="DB304" s="731">
        <v>0</v>
      </c>
      <c r="DC304" s="731">
        <v>0</v>
      </c>
      <c r="DD304" s="731">
        <v>0</v>
      </c>
      <c r="DE304" s="731">
        <v>0</v>
      </c>
      <c r="DF304" s="731">
        <v>0</v>
      </c>
      <c r="DG304" s="731">
        <v>0</v>
      </c>
      <c r="DH304" s="731">
        <v>0</v>
      </c>
      <c r="DI304" s="731">
        <v>0</v>
      </c>
      <c r="DJ304" s="731">
        <v>0</v>
      </c>
      <c r="DK304" s="731">
        <v>0</v>
      </c>
      <c r="DL304" s="731">
        <v>0</v>
      </c>
      <c r="DM304" s="731">
        <v>0</v>
      </c>
      <c r="DN304" s="731">
        <v>0</v>
      </c>
      <c r="DO304" s="731">
        <v>0</v>
      </c>
      <c r="DP304" s="731">
        <v>0</v>
      </c>
      <c r="DQ304" s="731">
        <v>0</v>
      </c>
      <c r="DR304" s="731">
        <v>0</v>
      </c>
      <c r="DS304" s="731">
        <v>0</v>
      </c>
      <c r="DT304" s="731">
        <v>0</v>
      </c>
      <c r="DU304" s="731">
        <v>0</v>
      </c>
      <c r="DV304" s="731">
        <v>0</v>
      </c>
      <c r="DW304" s="732">
        <v>0</v>
      </c>
      <c r="DX304" s="733"/>
    </row>
    <row r="305" spans="2:128" ht="14.25" x14ac:dyDescent="0.2">
      <c r="B305" s="752"/>
      <c r="C305" s="753"/>
      <c r="D305" s="749"/>
      <c r="E305" s="749"/>
      <c r="F305" s="749"/>
      <c r="G305" s="749"/>
      <c r="H305" s="749"/>
      <c r="I305" s="749"/>
      <c r="J305" s="749"/>
      <c r="K305" s="749"/>
      <c r="L305" s="749"/>
      <c r="M305" s="749"/>
      <c r="N305" s="749"/>
      <c r="O305" s="749"/>
      <c r="P305" s="749"/>
      <c r="Q305" s="749"/>
      <c r="R305" s="750"/>
      <c r="S305" s="749"/>
      <c r="T305" s="749"/>
      <c r="U305" s="754" t="s">
        <v>497</v>
      </c>
      <c r="V305" s="755" t="s">
        <v>123</v>
      </c>
      <c r="W305" s="751" t="s">
        <v>493</v>
      </c>
      <c r="X305" s="747">
        <v>0</v>
      </c>
      <c r="Y305" s="747">
        <v>0</v>
      </c>
      <c r="Z305" s="747">
        <v>0</v>
      </c>
      <c r="AA305" s="747">
        <v>0</v>
      </c>
      <c r="AB305" s="747">
        <v>0</v>
      </c>
      <c r="AC305" s="747">
        <v>0</v>
      </c>
      <c r="AD305" s="747">
        <v>0</v>
      </c>
      <c r="AE305" s="747">
        <v>0</v>
      </c>
      <c r="AF305" s="747">
        <v>0</v>
      </c>
      <c r="AG305" s="747">
        <v>0</v>
      </c>
      <c r="AH305" s="747">
        <v>0</v>
      </c>
      <c r="AI305" s="747">
        <v>0</v>
      </c>
      <c r="AJ305" s="747">
        <v>0</v>
      </c>
      <c r="AK305" s="747">
        <v>0</v>
      </c>
      <c r="AL305" s="747">
        <v>0</v>
      </c>
      <c r="AM305" s="747">
        <v>0</v>
      </c>
      <c r="AN305" s="747">
        <v>0</v>
      </c>
      <c r="AO305" s="747">
        <v>0</v>
      </c>
      <c r="AP305" s="747">
        <v>0</v>
      </c>
      <c r="AQ305" s="747">
        <v>0</v>
      </c>
      <c r="AR305" s="747">
        <v>0</v>
      </c>
      <c r="AS305" s="747">
        <v>0</v>
      </c>
      <c r="AT305" s="747">
        <v>0</v>
      </c>
      <c r="AU305" s="747">
        <v>0</v>
      </c>
      <c r="AV305" s="747">
        <v>0</v>
      </c>
      <c r="AW305" s="747">
        <v>0</v>
      </c>
      <c r="AX305" s="747">
        <v>0</v>
      </c>
      <c r="AY305" s="747">
        <v>0</v>
      </c>
      <c r="AZ305" s="747">
        <v>0</v>
      </c>
      <c r="BA305" s="747">
        <v>0</v>
      </c>
      <c r="BB305" s="747">
        <v>0</v>
      </c>
      <c r="BC305" s="747">
        <v>0</v>
      </c>
      <c r="BD305" s="747">
        <v>0</v>
      </c>
      <c r="BE305" s="747">
        <v>0</v>
      </c>
      <c r="BF305" s="747">
        <v>0</v>
      </c>
      <c r="BG305" s="747">
        <v>0</v>
      </c>
      <c r="BH305" s="747">
        <v>0</v>
      </c>
      <c r="BI305" s="747">
        <v>0</v>
      </c>
      <c r="BJ305" s="747">
        <v>0</v>
      </c>
      <c r="BK305" s="747">
        <v>0</v>
      </c>
      <c r="BL305" s="747">
        <v>0</v>
      </c>
      <c r="BM305" s="747">
        <v>0</v>
      </c>
      <c r="BN305" s="747">
        <v>0</v>
      </c>
      <c r="BO305" s="747">
        <v>0</v>
      </c>
      <c r="BP305" s="747">
        <v>0</v>
      </c>
      <c r="BQ305" s="747">
        <v>0</v>
      </c>
      <c r="BR305" s="747">
        <v>0</v>
      </c>
      <c r="BS305" s="747">
        <v>0</v>
      </c>
      <c r="BT305" s="747">
        <v>0</v>
      </c>
      <c r="BU305" s="747">
        <v>0</v>
      </c>
      <c r="BV305" s="747">
        <v>0</v>
      </c>
      <c r="BW305" s="747">
        <v>0</v>
      </c>
      <c r="BX305" s="747">
        <v>0</v>
      </c>
      <c r="BY305" s="747">
        <v>0</v>
      </c>
      <c r="BZ305" s="747">
        <v>0</v>
      </c>
      <c r="CA305" s="747">
        <v>0</v>
      </c>
      <c r="CB305" s="747">
        <v>0</v>
      </c>
      <c r="CC305" s="747">
        <v>0</v>
      </c>
      <c r="CD305" s="747">
        <v>0</v>
      </c>
      <c r="CE305" s="747">
        <v>0</v>
      </c>
      <c r="CF305" s="747">
        <v>0</v>
      </c>
      <c r="CG305" s="747">
        <v>0</v>
      </c>
      <c r="CH305" s="747">
        <v>0</v>
      </c>
      <c r="CI305" s="747">
        <v>0</v>
      </c>
      <c r="CJ305" s="747">
        <v>0</v>
      </c>
      <c r="CK305" s="747">
        <v>0</v>
      </c>
      <c r="CL305" s="747">
        <v>0</v>
      </c>
      <c r="CM305" s="747">
        <v>0</v>
      </c>
      <c r="CN305" s="747">
        <v>0</v>
      </c>
      <c r="CO305" s="747">
        <v>0</v>
      </c>
      <c r="CP305" s="747">
        <v>0</v>
      </c>
      <c r="CQ305" s="747">
        <v>0</v>
      </c>
      <c r="CR305" s="747">
        <v>0</v>
      </c>
      <c r="CS305" s="747">
        <v>0</v>
      </c>
      <c r="CT305" s="747">
        <v>0</v>
      </c>
      <c r="CU305" s="747">
        <v>0</v>
      </c>
      <c r="CV305" s="747">
        <v>0</v>
      </c>
      <c r="CW305" s="747">
        <v>0</v>
      </c>
      <c r="CX305" s="747">
        <v>0</v>
      </c>
      <c r="CY305" s="747">
        <v>0</v>
      </c>
      <c r="CZ305" s="730">
        <v>0</v>
      </c>
      <c r="DA305" s="731">
        <v>0</v>
      </c>
      <c r="DB305" s="731">
        <v>0</v>
      </c>
      <c r="DC305" s="731">
        <v>0</v>
      </c>
      <c r="DD305" s="731">
        <v>0</v>
      </c>
      <c r="DE305" s="731">
        <v>0</v>
      </c>
      <c r="DF305" s="731">
        <v>0</v>
      </c>
      <c r="DG305" s="731">
        <v>0</v>
      </c>
      <c r="DH305" s="731">
        <v>0</v>
      </c>
      <c r="DI305" s="731">
        <v>0</v>
      </c>
      <c r="DJ305" s="731">
        <v>0</v>
      </c>
      <c r="DK305" s="731">
        <v>0</v>
      </c>
      <c r="DL305" s="731">
        <v>0</v>
      </c>
      <c r="DM305" s="731">
        <v>0</v>
      </c>
      <c r="DN305" s="731">
        <v>0</v>
      </c>
      <c r="DO305" s="731">
        <v>0</v>
      </c>
      <c r="DP305" s="731">
        <v>0</v>
      </c>
      <c r="DQ305" s="731">
        <v>0</v>
      </c>
      <c r="DR305" s="731">
        <v>0</v>
      </c>
      <c r="DS305" s="731">
        <v>0</v>
      </c>
      <c r="DT305" s="731">
        <v>0</v>
      </c>
      <c r="DU305" s="731">
        <v>0</v>
      </c>
      <c r="DV305" s="731">
        <v>0</v>
      </c>
      <c r="DW305" s="732">
        <v>0</v>
      </c>
      <c r="DX305" s="733"/>
    </row>
    <row r="306" spans="2:128" ht="14.25" x14ac:dyDescent="0.2">
      <c r="B306" s="752"/>
      <c r="C306" s="753"/>
      <c r="D306" s="749"/>
      <c r="E306" s="749"/>
      <c r="F306" s="749"/>
      <c r="G306" s="749"/>
      <c r="H306" s="749"/>
      <c r="I306" s="749"/>
      <c r="J306" s="749"/>
      <c r="K306" s="749"/>
      <c r="L306" s="749"/>
      <c r="M306" s="749"/>
      <c r="N306" s="749"/>
      <c r="O306" s="749"/>
      <c r="P306" s="749"/>
      <c r="Q306" s="749"/>
      <c r="R306" s="750"/>
      <c r="S306" s="749"/>
      <c r="T306" s="749"/>
      <c r="U306" s="746" t="s">
        <v>498</v>
      </c>
      <c r="V306" s="727" t="s">
        <v>123</v>
      </c>
      <c r="W306" s="751" t="s">
        <v>493</v>
      </c>
      <c r="X306" s="729">
        <v>8.2939999999999969</v>
      </c>
      <c r="Y306" s="729">
        <v>12.789000000000001</v>
      </c>
      <c r="Z306" s="729">
        <v>14.911799999999999</v>
      </c>
      <c r="AA306" s="729">
        <v>15.190200000000019</v>
      </c>
      <c r="AB306" s="729">
        <v>10.509600000000006</v>
      </c>
      <c r="AC306" s="729">
        <v>5.2199999999999136E-2</v>
      </c>
      <c r="AD306" s="729">
        <v>2.9000000000010573E-2</v>
      </c>
      <c r="AE306" s="729">
        <v>5.8000000000077989E-3</v>
      </c>
      <c r="AF306" s="729">
        <v>-1.1600000000001387E-2</v>
      </c>
      <c r="AG306" s="729">
        <v>-2.3200000000002774E-2</v>
      </c>
      <c r="AH306" s="729">
        <v>-3.4800000000004161E-2</v>
      </c>
      <c r="AI306" s="729">
        <v>-3.4800000000004161E-2</v>
      </c>
      <c r="AJ306" s="729">
        <v>-4.060000000001196E-2</v>
      </c>
      <c r="AK306" s="729">
        <v>-4.0599999999990644E-2</v>
      </c>
      <c r="AL306" s="729">
        <v>-4.6399999999998442E-2</v>
      </c>
      <c r="AM306" s="729">
        <v>4.9776236874467088</v>
      </c>
      <c r="AN306" s="729">
        <v>4.4384919374467273</v>
      </c>
      <c r="AO306" s="729">
        <v>3.7829384374466031</v>
      </c>
      <c r="AP306" s="729">
        <v>2.9748114374467036</v>
      </c>
      <c r="AQ306" s="729">
        <v>1.2876581874466808</v>
      </c>
      <c r="AR306" s="729">
        <v>1.8856236017946628</v>
      </c>
      <c r="AS306" s="729">
        <v>0.89209326846138026</v>
      </c>
      <c r="AT306" s="729">
        <v>0.71731351846142388</v>
      </c>
      <c r="AU306" s="729">
        <v>-0.43660607057209688</v>
      </c>
      <c r="AV306" s="729">
        <v>-0.86014807057220821</v>
      </c>
      <c r="AW306" s="729">
        <v>0.20314860812530355</v>
      </c>
      <c r="AX306" s="729">
        <v>5.8907773474622616E-2</v>
      </c>
      <c r="AY306" s="729">
        <v>-0.39948253208110174</v>
      </c>
      <c r="AZ306" s="729">
        <v>-0.73360028208113448</v>
      </c>
      <c r="BA306" s="729">
        <v>-1.0737442820809662</v>
      </c>
      <c r="BB306" s="729">
        <v>5.1617999999999995</v>
      </c>
      <c r="BC306" s="729">
        <v>5.1617999999999995</v>
      </c>
      <c r="BD306" s="729">
        <v>5.1676000000000073</v>
      </c>
      <c r="BE306" s="729">
        <v>5.1733999999999867</v>
      </c>
      <c r="BF306" s="729">
        <v>5.1733999999999867</v>
      </c>
      <c r="BG306" s="729">
        <v>-0.23120056799290012</v>
      </c>
      <c r="BH306" s="729">
        <v>-0.22540056799289232</v>
      </c>
      <c r="BI306" s="729">
        <v>-0.21960056799289873</v>
      </c>
      <c r="BJ306" s="729">
        <v>-0.21960056799288452</v>
      </c>
      <c r="BK306" s="729">
        <v>-0.21960056799289873</v>
      </c>
      <c r="BL306" s="729">
        <v>-0.16905689003098701</v>
      </c>
      <c r="BM306" s="729">
        <v>-0.16905689003098701</v>
      </c>
      <c r="BN306" s="729">
        <v>-0.16325689003099342</v>
      </c>
      <c r="BO306" s="729">
        <v>-0.16325689003100052</v>
      </c>
      <c r="BP306" s="729">
        <v>-0.1632568900309721</v>
      </c>
      <c r="BQ306" s="729">
        <v>2.3659611324874135</v>
      </c>
      <c r="BR306" s="729">
        <v>2.3717611324874355</v>
      </c>
      <c r="BS306" s="729">
        <v>2.3717611324874355</v>
      </c>
      <c r="BT306" s="729">
        <v>2.3717611324874355</v>
      </c>
      <c r="BU306" s="729">
        <v>2.3717611324874355</v>
      </c>
      <c r="BV306" s="729">
        <v>-0.32803666160967282</v>
      </c>
      <c r="BW306" s="729">
        <v>-0.32803666160967282</v>
      </c>
      <c r="BX306" s="729">
        <v>-0.32803666160967282</v>
      </c>
      <c r="BY306" s="729">
        <v>-0.32803666160967282</v>
      </c>
      <c r="BZ306" s="729">
        <v>-0.32223666160967923</v>
      </c>
      <c r="CA306" s="729">
        <v>-0.26904610439181909</v>
      </c>
      <c r="CB306" s="729">
        <v>-0.26904610439181909</v>
      </c>
      <c r="CC306" s="729">
        <v>-0.2632461043918255</v>
      </c>
      <c r="CD306" s="729">
        <v>-0.26904610439180487</v>
      </c>
      <c r="CE306" s="729">
        <v>-0.26904610439181909</v>
      </c>
      <c r="CF306" s="729">
        <v>2.2624306337620936</v>
      </c>
      <c r="CG306" s="729">
        <v>2.2682306337621014</v>
      </c>
      <c r="CH306" s="729">
        <v>2.2624306337621078</v>
      </c>
      <c r="CI306" s="729">
        <v>2.2682306337621014</v>
      </c>
      <c r="CJ306" s="729">
        <v>2.2624306337620936</v>
      </c>
      <c r="CK306" s="729">
        <v>-0.42881593651515004</v>
      </c>
      <c r="CL306" s="729">
        <v>-0.43461593651515784</v>
      </c>
      <c r="CM306" s="729">
        <v>-0.42881593651515004</v>
      </c>
      <c r="CN306" s="729">
        <v>-0.43461593651514363</v>
      </c>
      <c r="CO306" s="729">
        <v>-0.43461593651515784</v>
      </c>
      <c r="CP306" s="729">
        <v>-0.37727516609236034</v>
      </c>
      <c r="CQ306" s="729">
        <v>-0.3547749439027541</v>
      </c>
      <c r="CR306" s="729">
        <v>-0.34450408625352225</v>
      </c>
      <c r="CS306" s="729">
        <v>-0.32903213503870177</v>
      </c>
      <c r="CT306" s="729">
        <v>-0.31413041218982585</v>
      </c>
      <c r="CU306" s="729">
        <v>2.1577048417200899</v>
      </c>
      <c r="CV306" s="729">
        <v>2.1715456280954299</v>
      </c>
      <c r="CW306" s="729">
        <v>2.1848927234054116</v>
      </c>
      <c r="CX306" s="729">
        <v>2.1977688224994978</v>
      </c>
      <c r="CY306" s="729">
        <v>2.2101953652104953</v>
      </c>
      <c r="CZ306" s="730">
        <v>0</v>
      </c>
      <c r="DA306" s="731">
        <v>0</v>
      </c>
      <c r="DB306" s="731">
        <v>0</v>
      </c>
      <c r="DC306" s="731">
        <v>0</v>
      </c>
      <c r="DD306" s="731">
        <v>0</v>
      </c>
      <c r="DE306" s="731">
        <v>0</v>
      </c>
      <c r="DF306" s="731">
        <v>0</v>
      </c>
      <c r="DG306" s="731">
        <v>0</v>
      </c>
      <c r="DH306" s="731">
        <v>0</v>
      </c>
      <c r="DI306" s="731">
        <v>0</v>
      </c>
      <c r="DJ306" s="731">
        <v>0</v>
      </c>
      <c r="DK306" s="731">
        <v>0</v>
      </c>
      <c r="DL306" s="731">
        <v>0</v>
      </c>
      <c r="DM306" s="731">
        <v>0</v>
      </c>
      <c r="DN306" s="731">
        <v>0</v>
      </c>
      <c r="DO306" s="731">
        <v>0</v>
      </c>
      <c r="DP306" s="731">
        <v>0</v>
      </c>
      <c r="DQ306" s="731">
        <v>0</v>
      </c>
      <c r="DR306" s="731">
        <v>0</v>
      </c>
      <c r="DS306" s="731">
        <v>0</v>
      </c>
      <c r="DT306" s="731">
        <v>0</v>
      </c>
      <c r="DU306" s="731">
        <v>0</v>
      </c>
      <c r="DV306" s="731">
        <v>0</v>
      </c>
      <c r="DW306" s="732">
        <v>0</v>
      </c>
      <c r="DX306" s="733"/>
    </row>
    <row r="307" spans="2:128" ht="14.25" x14ac:dyDescent="0.2">
      <c r="B307" s="756"/>
      <c r="C307" s="753"/>
      <c r="D307" s="749"/>
      <c r="E307" s="749"/>
      <c r="F307" s="749"/>
      <c r="G307" s="749"/>
      <c r="H307" s="749"/>
      <c r="I307" s="749"/>
      <c r="J307" s="749"/>
      <c r="K307" s="749"/>
      <c r="L307" s="749"/>
      <c r="M307" s="749"/>
      <c r="N307" s="749"/>
      <c r="O307" s="749"/>
      <c r="P307" s="749"/>
      <c r="Q307" s="749"/>
      <c r="R307" s="750"/>
      <c r="S307" s="749"/>
      <c r="T307" s="749"/>
      <c r="U307" s="746" t="s">
        <v>499</v>
      </c>
      <c r="V307" s="727" t="s">
        <v>123</v>
      </c>
      <c r="W307" s="751" t="s">
        <v>493</v>
      </c>
      <c r="X307" s="729">
        <v>0</v>
      </c>
      <c r="Y307" s="729">
        <v>0</v>
      </c>
      <c r="Z307" s="729">
        <v>0</v>
      </c>
      <c r="AA307" s="729">
        <v>0</v>
      </c>
      <c r="AB307" s="729">
        <v>0</v>
      </c>
      <c r="AC307" s="729">
        <v>0</v>
      </c>
      <c r="AD307" s="729">
        <v>0</v>
      </c>
      <c r="AE307" s="729">
        <v>0</v>
      </c>
      <c r="AF307" s="729">
        <v>0</v>
      </c>
      <c r="AG307" s="729">
        <v>0</v>
      </c>
      <c r="AH307" s="729">
        <v>0</v>
      </c>
      <c r="AI307" s="729">
        <v>0</v>
      </c>
      <c r="AJ307" s="729">
        <v>0</v>
      </c>
      <c r="AK307" s="729">
        <v>0</v>
      </c>
      <c r="AL307" s="729">
        <v>0</v>
      </c>
      <c r="AM307" s="729">
        <v>0</v>
      </c>
      <c r="AN307" s="729">
        <v>0</v>
      </c>
      <c r="AO307" s="729">
        <v>0</v>
      </c>
      <c r="AP307" s="729">
        <v>0</v>
      </c>
      <c r="AQ307" s="729">
        <v>0</v>
      </c>
      <c r="AR307" s="729">
        <v>0</v>
      </c>
      <c r="AS307" s="729">
        <v>0</v>
      </c>
      <c r="AT307" s="729">
        <v>0</v>
      </c>
      <c r="AU307" s="729">
        <v>0</v>
      </c>
      <c r="AV307" s="729">
        <v>0</v>
      </c>
      <c r="AW307" s="729">
        <v>0</v>
      </c>
      <c r="AX307" s="729">
        <v>0</v>
      </c>
      <c r="AY307" s="729">
        <v>0</v>
      </c>
      <c r="AZ307" s="729">
        <v>0</v>
      </c>
      <c r="BA307" s="729">
        <v>0</v>
      </c>
      <c r="BB307" s="729">
        <v>0</v>
      </c>
      <c r="BC307" s="729">
        <v>0</v>
      </c>
      <c r="BD307" s="729">
        <v>0</v>
      </c>
      <c r="BE307" s="729">
        <v>0</v>
      </c>
      <c r="BF307" s="729">
        <v>0</v>
      </c>
      <c r="BG307" s="729">
        <v>0</v>
      </c>
      <c r="BH307" s="729">
        <v>0</v>
      </c>
      <c r="BI307" s="729">
        <v>0</v>
      </c>
      <c r="BJ307" s="729">
        <v>0</v>
      </c>
      <c r="BK307" s="729">
        <v>0</v>
      </c>
      <c r="BL307" s="729">
        <v>0</v>
      </c>
      <c r="BM307" s="729">
        <v>0</v>
      </c>
      <c r="BN307" s="729">
        <v>0</v>
      </c>
      <c r="BO307" s="729">
        <v>0</v>
      </c>
      <c r="BP307" s="729">
        <v>0</v>
      </c>
      <c r="BQ307" s="729">
        <v>0</v>
      </c>
      <c r="BR307" s="729">
        <v>0</v>
      </c>
      <c r="BS307" s="729">
        <v>0</v>
      </c>
      <c r="BT307" s="729">
        <v>0</v>
      </c>
      <c r="BU307" s="729">
        <v>0</v>
      </c>
      <c r="BV307" s="729">
        <v>0</v>
      </c>
      <c r="BW307" s="729">
        <v>0</v>
      </c>
      <c r="BX307" s="729">
        <v>0</v>
      </c>
      <c r="BY307" s="729">
        <v>0</v>
      </c>
      <c r="BZ307" s="729">
        <v>0</v>
      </c>
      <c r="CA307" s="729">
        <v>0</v>
      </c>
      <c r="CB307" s="729">
        <v>0</v>
      </c>
      <c r="CC307" s="729">
        <v>0</v>
      </c>
      <c r="CD307" s="729">
        <v>0</v>
      </c>
      <c r="CE307" s="729">
        <v>0</v>
      </c>
      <c r="CF307" s="729">
        <v>0</v>
      </c>
      <c r="CG307" s="729">
        <v>0</v>
      </c>
      <c r="CH307" s="729">
        <v>0</v>
      </c>
      <c r="CI307" s="729">
        <v>0</v>
      </c>
      <c r="CJ307" s="729">
        <v>0</v>
      </c>
      <c r="CK307" s="729">
        <v>0</v>
      </c>
      <c r="CL307" s="729">
        <v>0</v>
      </c>
      <c r="CM307" s="729">
        <v>0</v>
      </c>
      <c r="CN307" s="729">
        <v>0</v>
      </c>
      <c r="CO307" s="729">
        <v>0</v>
      </c>
      <c r="CP307" s="729">
        <v>0</v>
      </c>
      <c r="CQ307" s="729">
        <v>0</v>
      </c>
      <c r="CR307" s="729">
        <v>0</v>
      </c>
      <c r="CS307" s="729">
        <v>0</v>
      </c>
      <c r="CT307" s="729">
        <v>0</v>
      </c>
      <c r="CU307" s="729">
        <v>0</v>
      </c>
      <c r="CV307" s="729">
        <v>0</v>
      </c>
      <c r="CW307" s="729">
        <v>0</v>
      </c>
      <c r="CX307" s="729">
        <v>0</v>
      </c>
      <c r="CY307" s="729">
        <v>0</v>
      </c>
      <c r="CZ307" s="730">
        <v>0</v>
      </c>
      <c r="DA307" s="731">
        <v>0</v>
      </c>
      <c r="DB307" s="731">
        <v>0</v>
      </c>
      <c r="DC307" s="731">
        <v>0</v>
      </c>
      <c r="DD307" s="731">
        <v>0</v>
      </c>
      <c r="DE307" s="731">
        <v>0</v>
      </c>
      <c r="DF307" s="731">
        <v>0</v>
      </c>
      <c r="DG307" s="731">
        <v>0</v>
      </c>
      <c r="DH307" s="731">
        <v>0</v>
      </c>
      <c r="DI307" s="731">
        <v>0</v>
      </c>
      <c r="DJ307" s="731">
        <v>0</v>
      </c>
      <c r="DK307" s="731">
        <v>0</v>
      </c>
      <c r="DL307" s="731">
        <v>0</v>
      </c>
      <c r="DM307" s="731">
        <v>0</v>
      </c>
      <c r="DN307" s="731">
        <v>0</v>
      </c>
      <c r="DO307" s="731">
        <v>0</v>
      </c>
      <c r="DP307" s="731">
        <v>0</v>
      </c>
      <c r="DQ307" s="731">
        <v>0</v>
      </c>
      <c r="DR307" s="731">
        <v>0</v>
      </c>
      <c r="DS307" s="731">
        <v>0</v>
      </c>
      <c r="DT307" s="731">
        <v>0</v>
      </c>
      <c r="DU307" s="731">
        <v>0</v>
      </c>
      <c r="DV307" s="731">
        <v>0</v>
      </c>
      <c r="DW307" s="732">
        <v>0</v>
      </c>
      <c r="DX307" s="733"/>
    </row>
    <row r="308" spans="2:128" ht="14.25" x14ac:dyDescent="0.2">
      <c r="B308" s="756"/>
      <c r="C308" s="753"/>
      <c r="D308" s="749"/>
      <c r="E308" s="749"/>
      <c r="F308" s="749"/>
      <c r="G308" s="749"/>
      <c r="H308" s="749"/>
      <c r="I308" s="749"/>
      <c r="J308" s="749"/>
      <c r="K308" s="749"/>
      <c r="L308" s="749"/>
      <c r="M308" s="749"/>
      <c r="N308" s="749"/>
      <c r="O308" s="749"/>
      <c r="P308" s="749"/>
      <c r="Q308" s="749"/>
      <c r="R308" s="750"/>
      <c r="S308" s="749"/>
      <c r="T308" s="749"/>
      <c r="U308" s="746" t="s">
        <v>500</v>
      </c>
      <c r="V308" s="727" t="s">
        <v>123</v>
      </c>
      <c r="W308" s="751" t="s">
        <v>493</v>
      </c>
      <c r="X308" s="747">
        <v>0</v>
      </c>
      <c r="Y308" s="747">
        <v>0</v>
      </c>
      <c r="Z308" s="747">
        <v>0</v>
      </c>
      <c r="AA308" s="747">
        <v>0</v>
      </c>
      <c r="AB308" s="747">
        <v>0</v>
      </c>
      <c r="AC308" s="747">
        <v>0</v>
      </c>
      <c r="AD308" s="747">
        <v>0</v>
      </c>
      <c r="AE308" s="747">
        <v>0</v>
      </c>
      <c r="AF308" s="747">
        <v>0</v>
      </c>
      <c r="AG308" s="747">
        <v>0</v>
      </c>
      <c r="AH308" s="747">
        <v>0</v>
      </c>
      <c r="AI308" s="747">
        <v>0</v>
      </c>
      <c r="AJ308" s="747">
        <v>0</v>
      </c>
      <c r="AK308" s="747">
        <v>0</v>
      </c>
      <c r="AL308" s="747">
        <v>0</v>
      </c>
      <c r="AM308" s="747">
        <v>2.0660795012255839</v>
      </c>
      <c r="AN308" s="747">
        <v>1.984699229078295</v>
      </c>
      <c r="AO308" s="747">
        <v>1.8116689824309411</v>
      </c>
      <c r="AP308" s="747">
        <v>1.5231144711687037</v>
      </c>
      <c r="AQ308" s="747">
        <v>0.71527795984428266</v>
      </c>
      <c r="AR308" s="747">
        <v>1.0987895680028394</v>
      </c>
      <c r="AS308" s="747">
        <v>0.55583373285302073</v>
      </c>
      <c r="AT308" s="747">
        <v>0.47003355070820163</v>
      </c>
      <c r="AU308" s="747">
        <v>-0.27534084518313762</v>
      </c>
      <c r="AV308" s="747">
        <v>-0.59143216844686464</v>
      </c>
      <c r="AW308" s="747">
        <v>0.16167977364449371</v>
      </c>
      <c r="AX308" s="747">
        <v>5.3894026810802131E-2</v>
      </c>
      <c r="AY308" s="747">
        <v>-0.31323744347564286</v>
      </c>
      <c r="AZ308" s="747">
        <v>-0.60665075326699736</v>
      </c>
      <c r="BA308" s="747">
        <v>-0.931333647594073</v>
      </c>
      <c r="BB308" s="747">
        <v>4.6094640000000098</v>
      </c>
      <c r="BC308" s="747">
        <v>4.7707952399999911</v>
      </c>
      <c r="BD308" s="747">
        <v>4.9321264799999938</v>
      </c>
      <c r="BE308" s="747">
        <v>5.0934577200000035</v>
      </c>
      <c r="BF308" s="747">
        <v>5.2778362799999883</v>
      </c>
      <c r="BG308" s="747">
        <v>-0.26336495572599006</v>
      </c>
      <c r="BH308" s="747">
        <v>-0.2711436674985066</v>
      </c>
      <c r="BI308" s="747">
        <v>-0.28003362380992769</v>
      </c>
      <c r="BJ308" s="747">
        <v>-0.28781233558241581</v>
      </c>
      <c r="BK308" s="747">
        <v>-0.29670229189385111</v>
      </c>
      <c r="BL308" s="747">
        <v>-0.24257611777214549</v>
      </c>
      <c r="BM308" s="747">
        <v>-0.2487733178612217</v>
      </c>
      <c r="BN308" s="747">
        <v>-0.25497051795031211</v>
      </c>
      <c r="BO308" s="747">
        <v>-0.2611677180393599</v>
      </c>
      <c r="BP308" s="747">
        <v>-0.26559428953156328</v>
      </c>
      <c r="BQ308" s="747">
        <v>3.1781885299767225</v>
      </c>
      <c r="BR308" s="747">
        <v>3.2302899812877968</v>
      </c>
      <c r="BS308" s="747">
        <v>3.2719711423366959</v>
      </c>
      <c r="BT308" s="747">
        <v>3.3136523033855667</v>
      </c>
      <c r="BU308" s="747">
        <v>3.3553334644344517</v>
      </c>
      <c r="BV308" s="747">
        <v>-0.5371847160308505</v>
      </c>
      <c r="BW308" s="747">
        <v>-0.54048032778563027</v>
      </c>
      <c r="BX308" s="747">
        <v>-0.54542374541782124</v>
      </c>
      <c r="BY308" s="747">
        <v>-0.54871935717262943</v>
      </c>
      <c r="BZ308" s="747">
        <v>-0.55201496892739499</v>
      </c>
      <c r="CA308" s="747">
        <v>-0.47518485719479031</v>
      </c>
      <c r="CB308" s="747">
        <v>-0.47800494536805616</v>
      </c>
      <c r="CC308" s="747">
        <v>-0.47941498945468197</v>
      </c>
      <c r="CD308" s="747">
        <v>-0.48082503354130779</v>
      </c>
      <c r="CE308" s="747">
        <v>-0.48082503354130779</v>
      </c>
      <c r="CF308" s="747">
        <v>3.3778290141245577</v>
      </c>
      <c r="CG308" s="747">
        <v>3.3679233571916427</v>
      </c>
      <c r="CH308" s="747">
        <v>3.3679233571916569</v>
      </c>
      <c r="CI308" s="747">
        <v>3.3481120433258127</v>
      </c>
      <c r="CJ308" s="747">
        <v>3.3481120433258127</v>
      </c>
      <c r="CK308" s="747">
        <v>-0.72459759660705458</v>
      </c>
      <c r="CL308" s="747">
        <v>-0.72244745537085464</v>
      </c>
      <c r="CM308" s="747">
        <v>-0.72029731413462628</v>
      </c>
      <c r="CN308" s="747">
        <v>-0.71814717289841212</v>
      </c>
      <c r="CO308" s="747">
        <v>-0.71384689042592697</v>
      </c>
      <c r="CP308" s="747">
        <v>-0.62496323750282556</v>
      </c>
      <c r="CQ308" s="747">
        <v>-0.59669038375247396</v>
      </c>
      <c r="CR308" s="747">
        <v>-0.56963325257035535</v>
      </c>
      <c r="CS308" s="747">
        <v>-0.54373085253386932</v>
      </c>
      <c r="CT308" s="747">
        <v>-0.51892584348131265</v>
      </c>
      <c r="CU308" s="747">
        <v>3.0200104455963981</v>
      </c>
      <c r="CV308" s="747">
        <v>3.0113101035549334</v>
      </c>
      <c r="CW308" s="747">
        <v>3.0015456167173653</v>
      </c>
      <c r="CX308" s="747">
        <v>3.0003850146106856</v>
      </c>
      <c r="CY308" s="747">
        <v>2.9886990722896627</v>
      </c>
      <c r="CZ308" s="730"/>
      <c r="DA308" s="731"/>
      <c r="DB308" s="731"/>
      <c r="DC308" s="731"/>
      <c r="DD308" s="731"/>
      <c r="DE308" s="731"/>
      <c r="DF308" s="731"/>
      <c r="DG308" s="731"/>
      <c r="DH308" s="731"/>
      <c r="DI308" s="731"/>
      <c r="DJ308" s="731"/>
      <c r="DK308" s="731"/>
      <c r="DL308" s="731"/>
      <c r="DM308" s="731"/>
      <c r="DN308" s="731"/>
      <c r="DO308" s="731"/>
      <c r="DP308" s="731"/>
      <c r="DQ308" s="731"/>
      <c r="DR308" s="731"/>
      <c r="DS308" s="731"/>
      <c r="DT308" s="731"/>
      <c r="DU308" s="731"/>
      <c r="DV308" s="731"/>
      <c r="DW308" s="732"/>
      <c r="DX308" s="733"/>
    </row>
    <row r="309" spans="2:128" ht="14.25" x14ac:dyDescent="0.2">
      <c r="B309" s="756"/>
      <c r="C309" s="753"/>
      <c r="D309" s="749"/>
      <c r="E309" s="749"/>
      <c r="F309" s="749"/>
      <c r="G309" s="749"/>
      <c r="H309" s="749"/>
      <c r="I309" s="749"/>
      <c r="J309" s="749"/>
      <c r="K309" s="749"/>
      <c r="L309" s="749"/>
      <c r="M309" s="749"/>
      <c r="N309" s="749"/>
      <c r="O309" s="749"/>
      <c r="P309" s="749"/>
      <c r="Q309" s="749"/>
      <c r="R309" s="750"/>
      <c r="S309" s="749"/>
      <c r="T309" s="749"/>
      <c r="U309" s="746" t="s">
        <v>501</v>
      </c>
      <c r="V309" s="727" t="s">
        <v>123</v>
      </c>
      <c r="W309" s="751" t="s">
        <v>493</v>
      </c>
      <c r="X309" s="747">
        <v>-8.735788430919456</v>
      </c>
      <c r="Y309" s="747">
        <v>-22.208182322080575</v>
      </c>
      <c r="Z309" s="747">
        <v>-38.512274789201001</v>
      </c>
      <c r="AA309" s="747">
        <v>-55.613714676620475</v>
      </c>
      <c r="AB309" s="747">
        <v>-69.070489675375029</v>
      </c>
      <c r="AC309" s="747">
        <v>-70.152410088479883</v>
      </c>
      <c r="AD309" s="747">
        <v>-71.209671351262841</v>
      </c>
      <c r="AE309" s="747">
        <v>-72.243594938874594</v>
      </c>
      <c r="AF309" s="747">
        <v>-73.257538337222286</v>
      </c>
      <c r="AG309" s="747">
        <v>-74.256739808524799</v>
      </c>
      <c r="AH309" s="747">
        <v>-75.241267344472362</v>
      </c>
      <c r="AI309" s="747">
        <v>-76.224802444485249</v>
      </c>
      <c r="AJ309" s="747">
        <v>-77.200228946778225</v>
      </c>
      <c r="AK309" s="747">
        <v>-78.174379216312445</v>
      </c>
      <c r="AL309" s="747">
        <v>-86.241979370626723</v>
      </c>
      <c r="AM309" s="747">
        <v>-93.285218190800151</v>
      </c>
      <c r="AN309" s="747">
        <v>-100.31930135852781</v>
      </c>
      <c r="AO309" s="747">
        <v>-107.35429946390286</v>
      </c>
      <c r="AP309" s="747">
        <v>-114.38136308668982</v>
      </c>
      <c r="AQ309" s="747">
        <v>-122.42216608406125</v>
      </c>
      <c r="AR309" s="747">
        <v>-129.44307484220371</v>
      </c>
      <c r="AS309" s="747">
        <v>-136.47172975876856</v>
      </c>
      <c r="AT309" s="747">
        <v>-143.50843409679146</v>
      </c>
      <c r="AU309" s="747">
        <v>-150.54323967343589</v>
      </c>
      <c r="AV309" s="747">
        <v>-158.59984290406283</v>
      </c>
      <c r="AW309" s="747">
        <v>-165.64340430126686</v>
      </c>
      <c r="AX309" s="747">
        <v>-172.70060887964428</v>
      </c>
      <c r="AY309" s="747">
        <v>-179.77343067635229</v>
      </c>
      <c r="AZ309" s="747">
        <v>-186.86392906169203</v>
      </c>
      <c r="BA309" s="747">
        <v>-194.98420456502572</v>
      </c>
      <c r="BB309" s="747">
        <v>-202.09678541281392</v>
      </c>
      <c r="BC309" s="747">
        <v>-209.21168912977009</v>
      </c>
      <c r="BD309" s="747">
        <v>-216.34935923929879</v>
      </c>
      <c r="BE309" s="747">
        <v>-223.51175623918971</v>
      </c>
      <c r="BF309" s="747">
        <v>-231.69074462656135</v>
      </c>
      <c r="BG309" s="747">
        <v>-239.87528182959795</v>
      </c>
      <c r="BH309" s="747">
        <v>-247.07617651271357</v>
      </c>
      <c r="BI309" s="747">
        <v>-255.32031752545663</v>
      </c>
      <c r="BJ309" s="747">
        <v>-262.55915289653785</v>
      </c>
      <c r="BK309" s="747">
        <v>-270.81954064089223</v>
      </c>
      <c r="BL309" s="747">
        <v>-278.07337678554177</v>
      </c>
      <c r="BM309" s="747">
        <v>-285.33434968422807</v>
      </c>
      <c r="BN309" s="747">
        <v>-292.63002084119216</v>
      </c>
      <c r="BO309" s="747">
        <v>-299.93407006597408</v>
      </c>
      <c r="BP309" s="747">
        <v>-305.19030104973353</v>
      </c>
      <c r="BQ309" s="747">
        <v>-310.4522854560928</v>
      </c>
      <c r="BR309" s="747">
        <v>-315.74974930172903</v>
      </c>
      <c r="BS309" s="747">
        <v>-320.03470666267822</v>
      </c>
      <c r="BT309" s="747">
        <v>-324.3250338847065</v>
      </c>
      <c r="BU309" s="747">
        <v>-328.62073096782115</v>
      </c>
      <c r="BV309" s="747">
        <v>-332.92179791202216</v>
      </c>
      <c r="BW309" s="747">
        <v>-335.18442723415501</v>
      </c>
      <c r="BX309" s="747">
        <v>-338.47231646104046</v>
      </c>
      <c r="BY309" s="747">
        <v>-340.7409868768882</v>
      </c>
      <c r="BZ309" s="747">
        <v>-343.04446549937711</v>
      </c>
      <c r="CA309" s="747">
        <v>-345.35101261392265</v>
      </c>
      <c r="CB309" s="747">
        <v>-347.66062822051754</v>
      </c>
      <c r="CC309" s="747">
        <v>-348.97960034826247</v>
      </c>
      <c r="CD309" s="747">
        <v>-350.26759988439881</v>
      </c>
      <c r="CE309" s="747">
        <v>-350.52918883129314</v>
      </c>
      <c r="CF309" s="747">
        <v>-350.79077777817292</v>
      </c>
      <c r="CG309" s="747">
        <v>-350.05549037174205</v>
      </c>
      <c r="CH309" s="747">
        <v>-350.31631219562405</v>
      </c>
      <c r="CI309" s="747">
        <v>-348.54732653131941</v>
      </c>
      <c r="CJ309" s="747">
        <v>-348.80661410917673</v>
      </c>
      <c r="CK309" s="747">
        <v>-348.06547738978406</v>
      </c>
      <c r="CL309" s="747">
        <v>-347.29039547713182</v>
      </c>
      <c r="CM309" s="747">
        <v>-346.54590259456745</v>
      </c>
      <c r="CN309" s="747">
        <v>-345.76765629950387</v>
      </c>
      <c r="CO309" s="747">
        <v>-343.95187613150483</v>
      </c>
      <c r="CP309" s="747">
        <v>-342.133027471471</v>
      </c>
      <c r="CQ309" s="747">
        <v>-340.34256236284273</v>
      </c>
      <c r="CR309" s="747">
        <v>-338.51738493796438</v>
      </c>
      <c r="CS309" s="747">
        <v>-336.68913902102213</v>
      </c>
      <c r="CT309" s="747">
        <v>-334.85782461205235</v>
      </c>
      <c r="CU309" s="747">
        <v>-333.02344171103323</v>
      </c>
      <c r="CV309" s="747">
        <v>-330.14452493959834</v>
      </c>
      <c r="CW309" s="747">
        <v>-327.26100543011125</v>
      </c>
      <c r="CX309" s="747">
        <v>-325.41588280693395</v>
      </c>
      <c r="CY309" s="747">
        <v>-322.52392494431115</v>
      </c>
      <c r="CZ309" s="730"/>
      <c r="DA309" s="731"/>
      <c r="DB309" s="731"/>
      <c r="DC309" s="731"/>
      <c r="DD309" s="731"/>
      <c r="DE309" s="731"/>
      <c r="DF309" s="731"/>
      <c r="DG309" s="731"/>
      <c r="DH309" s="731"/>
      <c r="DI309" s="731"/>
      <c r="DJ309" s="731"/>
      <c r="DK309" s="731"/>
      <c r="DL309" s="731"/>
      <c r="DM309" s="731"/>
      <c r="DN309" s="731"/>
      <c r="DO309" s="731"/>
      <c r="DP309" s="731"/>
      <c r="DQ309" s="731"/>
      <c r="DR309" s="731"/>
      <c r="DS309" s="731"/>
      <c r="DT309" s="731"/>
      <c r="DU309" s="731"/>
      <c r="DV309" s="731"/>
      <c r="DW309" s="732"/>
      <c r="DX309" s="733"/>
    </row>
    <row r="310" spans="2:128" ht="14.25" x14ac:dyDescent="0.2">
      <c r="B310" s="756"/>
      <c r="C310" s="753"/>
      <c r="D310" s="749"/>
      <c r="E310" s="749"/>
      <c r="F310" s="749"/>
      <c r="G310" s="749"/>
      <c r="H310" s="749"/>
      <c r="I310" s="749"/>
      <c r="J310" s="749"/>
      <c r="K310" s="749"/>
      <c r="L310" s="749"/>
      <c r="M310" s="749"/>
      <c r="N310" s="749"/>
      <c r="O310" s="749"/>
      <c r="P310" s="749"/>
      <c r="Q310" s="749"/>
      <c r="R310" s="750"/>
      <c r="S310" s="749"/>
      <c r="T310" s="749"/>
      <c r="U310" s="757" t="s">
        <v>502</v>
      </c>
      <c r="V310" s="727" t="s">
        <v>123</v>
      </c>
      <c r="W310" s="751" t="s">
        <v>493</v>
      </c>
      <c r="X310" s="758">
        <v>-69.302384176457196</v>
      </c>
      <c r="Y310" s="758">
        <v>-172.07340114219039</v>
      </c>
      <c r="Z310" s="758">
        <v>-286.9648666431446</v>
      </c>
      <c r="AA310" s="758">
        <v>-398.34021972052653</v>
      </c>
      <c r="AB310" s="758">
        <v>-465.43205339657402</v>
      </c>
      <c r="AC310" s="758">
        <v>-442.57474597570757</v>
      </c>
      <c r="AD310" s="758">
        <v>-421.43722878950007</v>
      </c>
      <c r="AE310" s="758">
        <v>-401.84511571951248</v>
      </c>
      <c r="AF310" s="758">
        <v>-383.64528632903614</v>
      </c>
      <c r="AG310" s="758">
        <v>-366.7029969076894</v>
      </c>
      <c r="AH310" s="758">
        <v>-350.8994108660624</v>
      </c>
      <c r="AI310" s="758">
        <v>-336.1294847742621</v>
      </c>
      <c r="AJ310" s="758">
        <v>-322.30015636330802</v>
      </c>
      <c r="AK310" s="758">
        <v>-309.32878920822236</v>
      </c>
      <c r="AL310" s="758">
        <v>-297.14183585653007</v>
      </c>
      <c r="AM310" s="758">
        <v>-238.48020194526185</v>
      </c>
      <c r="AN310" s="758">
        <v>-158.33572698850364</v>
      </c>
      <c r="AO310" s="758">
        <v>-71.328244361194393</v>
      </c>
      <c r="AP310" s="758">
        <v>11.974887835228529</v>
      </c>
      <c r="AQ310" s="758">
        <v>64.629162771175572</v>
      </c>
      <c r="AR310" s="758">
        <v>56.663827664080614</v>
      </c>
      <c r="AS310" s="758">
        <v>49.812971468771011</v>
      </c>
      <c r="AT310" s="758">
        <v>43.594136988326952</v>
      </c>
      <c r="AU310" s="758">
        <v>38.348116961697031</v>
      </c>
      <c r="AV310" s="758">
        <v>33.680637783812784</v>
      </c>
      <c r="AW310" s="758">
        <v>29.697533881373218</v>
      </c>
      <c r="AX310" s="758">
        <v>26.158686611060077</v>
      </c>
      <c r="AY310" s="758">
        <v>23.040396509180155</v>
      </c>
      <c r="AZ310" s="758">
        <v>20.261349064250894</v>
      </c>
      <c r="BA310" s="758">
        <v>17.790715697846835</v>
      </c>
      <c r="BB310" s="758">
        <v>15.594452961133598</v>
      </c>
      <c r="BC310" s="758">
        <v>13.613406689967235</v>
      </c>
      <c r="BD310" s="758">
        <v>11.840991310110127</v>
      </c>
      <c r="BE310" s="758">
        <v>10.288056612766056</v>
      </c>
      <c r="BF310" s="758">
        <v>8.8788920312171342</v>
      </c>
      <c r="BG310" s="758">
        <v>7.5957300397149865</v>
      </c>
      <c r="BH310" s="758">
        <v>6.4260888780275138</v>
      </c>
      <c r="BI310" s="758">
        <v>5.3589238774552967</v>
      </c>
      <c r="BJ310" s="758">
        <v>4.3843918883464426</v>
      </c>
      <c r="BK310" s="758">
        <v>3.4937624494710846</v>
      </c>
      <c r="BL310" s="758">
        <v>2.5661364982169488</v>
      </c>
      <c r="BM310" s="758">
        <v>1.716057457651587</v>
      </c>
      <c r="BN310" s="758">
        <v>0.93665717476790178</v>
      </c>
      <c r="BO310" s="758">
        <v>0.22179289636695643</v>
      </c>
      <c r="BP310" s="758">
        <v>-0.43408410954013021</v>
      </c>
      <c r="BQ310" s="758">
        <v>-1.0359509842158943</v>
      </c>
      <c r="BR310" s="758">
        <v>-1.5883217453484164</v>
      </c>
      <c r="BS310" s="758">
        <v>-2.0952565449008986</v>
      </c>
      <c r="BT310" s="758">
        <v>-2.5604524224351906</v>
      </c>
      <c r="BU310" s="758">
        <v>-2.9872432262348312</v>
      </c>
      <c r="BV310" s="758">
        <v>-3.3786765333123014</v>
      </c>
      <c r="BW310" s="758">
        <v>-3.737507020264502</v>
      </c>
      <c r="BX310" s="758">
        <v>-4.0662624664030815</v>
      </c>
      <c r="BY310" s="758">
        <v>-4.3672326000499382</v>
      </c>
      <c r="BZ310" s="758">
        <v>-4.6425263919097119</v>
      </c>
      <c r="CA310" s="758">
        <v>-4.8940617470567105</v>
      </c>
      <c r="CB310" s="758">
        <v>-5.1236000568675095</v>
      </c>
      <c r="CC310" s="758">
        <v>-5.3327574288171107</v>
      </c>
      <c r="CD310" s="758">
        <v>-5.523018516603166</v>
      </c>
      <c r="CE310" s="758">
        <v>-5.6957488515006744</v>
      </c>
      <c r="CF310" s="758">
        <v>-5.8522058547693803</v>
      </c>
      <c r="CG310" s="758">
        <v>-5.9935486875913817</v>
      </c>
      <c r="CH310" s="758">
        <v>-6.1208470750136783</v>
      </c>
      <c r="CI310" s="758">
        <v>-6.2350892229514514</v>
      </c>
      <c r="CJ310" s="758">
        <v>-6.3371889324419008</v>
      </c>
      <c r="CK310" s="758">
        <v>-6.4279920023044923</v>
      </c>
      <c r="CL310" s="758">
        <v>-6.5082819999596175</v>
      </c>
      <c r="CM310" s="758">
        <v>-6.5787854705925284</v>
      </c>
      <c r="CN310" s="758">
        <v>-6.6401766461941172</v>
      </c>
      <c r="CO310" s="758">
        <v>-6.6930817085899541</v>
      </c>
      <c r="CP310" s="758">
        <v>-6.7380826542730965</v>
      </c>
      <c r="CQ310" s="758">
        <v>-6.7757208030337388</v>
      </c>
      <c r="CR310" s="758">
        <v>-6.8064999876638446</v>
      </c>
      <c r="CS310" s="758">
        <v>-6.8308894574868653</v>
      </c>
      <c r="CT310" s="758">
        <v>-6.8493265249682231</v>
      </c>
      <c r="CU310" s="758">
        <v>-6.8622189812047338</v>
      </c>
      <c r="CV310" s="758">
        <v>-6.8699473031264766</v>
      </c>
      <c r="CW310" s="758">
        <v>-6.8728666729889945</v>
      </c>
      <c r="CX310" s="758">
        <v>-6.8713088281846915</v>
      </c>
      <c r="CY310" s="758">
        <v>-6.8655837576554504</v>
      </c>
      <c r="CZ310" s="730">
        <v>0</v>
      </c>
      <c r="DA310" s="731">
        <v>0</v>
      </c>
      <c r="DB310" s="731">
        <v>0</v>
      </c>
      <c r="DC310" s="731">
        <v>0</v>
      </c>
      <c r="DD310" s="731">
        <v>0</v>
      </c>
      <c r="DE310" s="731">
        <v>0</v>
      </c>
      <c r="DF310" s="731">
        <v>0</v>
      </c>
      <c r="DG310" s="731">
        <v>0</v>
      </c>
      <c r="DH310" s="731">
        <v>0</v>
      </c>
      <c r="DI310" s="731">
        <v>0</v>
      </c>
      <c r="DJ310" s="731">
        <v>0</v>
      </c>
      <c r="DK310" s="731">
        <v>0</v>
      </c>
      <c r="DL310" s="731">
        <v>0</v>
      </c>
      <c r="DM310" s="731">
        <v>0</v>
      </c>
      <c r="DN310" s="731">
        <v>0</v>
      </c>
      <c r="DO310" s="731">
        <v>0</v>
      </c>
      <c r="DP310" s="731">
        <v>0</v>
      </c>
      <c r="DQ310" s="731">
        <v>0</v>
      </c>
      <c r="DR310" s="731">
        <v>0</v>
      </c>
      <c r="DS310" s="731">
        <v>0</v>
      </c>
      <c r="DT310" s="731">
        <v>0</v>
      </c>
      <c r="DU310" s="731">
        <v>0</v>
      </c>
      <c r="DV310" s="731">
        <v>0</v>
      </c>
      <c r="DW310" s="732">
        <v>0</v>
      </c>
      <c r="DX310" s="733"/>
    </row>
    <row r="311" spans="2:128" ht="15" thickBot="1" x14ac:dyDescent="0.25">
      <c r="B311" s="759"/>
      <c r="C311" s="760"/>
      <c r="D311" s="761"/>
      <c r="E311" s="761"/>
      <c r="F311" s="761"/>
      <c r="G311" s="761"/>
      <c r="H311" s="761"/>
      <c r="I311" s="761"/>
      <c r="J311" s="761"/>
      <c r="K311" s="761"/>
      <c r="L311" s="761"/>
      <c r="M311" s="761"/>
      <c r="N311" s="761"/>
      <c r="O311" s="761"/>
      <c r="P311" s="761"/>
      <c r="Q311" s="761"/>
      <c r="R311" s="762"/>
      <c r="S311" s="761"/>
      <c r="T311" s="761"/>
      <c r="U311" s="763" t="s">
        <v>126</v>
      </c>
      <c r="V311" s="764" t="s">
        <v>503</v>
      </c>
      <c r="W311" s="765" t="s">
        <v>493</v>
      </c>
      <c r="X311" s="766">
        <f>SUM(X300:X310)</f>
        <v>267.05226944652156</v>
      </c>
      <c r="Y311" s="766">
        <f t="shared" ref="Y311:CJ311" si="106">SUM(Y300:Y310)</f>
        <v>350.77310622094922</v>
      </c>
      <c r="Z311" s="766">
        <f t="shared" si="106"/>
        <v>327.62079579208483</v>
      </c>
      <c r="AA311" s="766">
        <f t="shared" si="106"/>
        <v>233.40202043773604</v>
      </c>
      <c r="AB311" s="766">
        <f t="shared" si="106"/>
        <v>-18.81062387801785</v>
      </c>
      <c r="AC311" s="766">
        <f t="shared" si="106"/>
        <v>-416.13769591769847</v>
      </c>
      <c r="AD311" s="766">
        <f t="shared" si="106"/>
        <v>-397.64853547911662</v>
      </c>
      <c r="AE311" s="766">
        <f t="shared" si="106"/>
        <v>-380.97350053760613</v>
      </c>
      <c r="AF311" s="766">
        <f t="shared" si="106"/>
        <v>-365.48255474636102</v>
      </c>
      <c r="AG311" s="766">
        <f t="shared" si="106"/>
        <v>-350.9535693885374</v>
      </c>
      <c r="AH311" s="766">
        <f t="shared" si="106"/>
        <v>-337.56267092848299</v>
      </c>
      <c r="AI311" s="766">
        <f t="shared" si="106"/>
        <v>-324.73014338792461</v>
      </c>
      <c r="AJ311" s="766">
        <f t="shared" si="106"/>
        <v>-313.07436061528711</v>
      </c>
      <c r="AK311" s="766">
        <f t="shared" si="106"/>
        <v>-302.02515301533668</v>
      </c>
      <c r="AL311" s="766">
        <f t="shared" si="106"/>
        <v>-322.67604028815475</v>
      </c>
      <c r="AM311" s="766">
        <f t="shared" si="106"/>
        <v>-87.266302736767102</v>
      </c>
      <c r="AN311" s="766">
        <f t="shared" si="106"/>
        <v>-45.65987838487456</v>
      </c>
      <c r="AO311" s="766">
        <f t="shared" si="106"/>
        <v>-4.7803200020615719</v>
      </c>
      <c r="AP311" s="766">
        <f t="shared" si="106"/>
        <v>25.932856328408846</v>
      </c>
      <c r="AQ311" s="766">
        <f t="shared" si="106"/>
        <v>0.3795179123821697</v>
      </c>
      <c r="AR311" s="766">
        <f t="shared" si="106"/>
        <v>6.8384289449355293</v>
      </c>
      <c r="AS311" s="766">
        <f t="shared" si="106"/>
        <v>-39.927336105501922</v>
      </c>
      <c r="AT311" s="766">
        <f t="shared" si="106"/>
        <v>-58.87642589664695</v>
      </c>
      <c r="AU311" s="766">
        <f t="shared" si="106"/>
        <v>-111.12564205229938</v>
      </c>
      <c r="AV311" s="766">
        <f t="shared" si="106"/>
        <v>-139.84556562431283</v>
      </c>
      <c r="AW311" s="766">
        <f t="shared" si="106"/>
        <v>-115.76180977734812</v>
      </c>
      <c r="AX311" s="766">
        <f t="shared" si="106"/>
        <v>-131.86592468576629</v>
      </c>
      <c r="AY311" s="766">
        <f t="shared" si="106"/>
        <v>-158.63342489258639</v>
      </c>
      <c r="AZ311" s="766">
        <f t="shared" si="106"/>
        <v>-181.29974889669313</v>
      </c>
      <c r="BA311" s="766">
        <f t="shared" si="106"/>
        <v>-205.27556381830846</v>
      </c>
      <c r="BB311" s="766">
        <f t="shared" si="106"/>
        <v>-4.7748535174377622</v>
      </c>
      <c r="BC311" s="766">
        <f t="shared" si="106"/>
        <v>-13.567131557496992</v>
      </c>
      <c r="BD311" s="766">
        <f t="shared" si="106"/>
        <v>-21.168482287150653</v>
      </c>
      <c r="BE311" s="766">
        <f t="shared" si="106"/>
        <v>-27.635158312122414</v>
      </c>
      <c r="BF311" s="766">
        <f t="shared" si="106"/>
        <v>-33.242643199892058</v>
      </c>
      <c r="BG311" s="766">
        <f t="shared" si="106"/>
        <v>-228.78998800613689</v>
      </c>
      <c r="BH311" s="766">
        <f t="shared" si="106"/>
        <v>-238.83838254339767</v>
      </c>
      <c r="BI311" s="766">
        <f t="shared" si="106"/>
        <v>-249.60468876393008</v>
      </c>
      <c r="BJ311" s="766">
        <f t="shared" si="106"/>
        <v>-258.20595064556693</v>
      </c>
      <c r="BK311" s="766">
        <f t="shared" si="106"/>
        <v>-267.2467877526791</v>
      </c>
      <c r="BL311" s="766">
        <f t="shared" si="106"/>
        <v>-274.732334829759</v>
      </c>
      <c r="BM311" s="766">
        <f t="shared" si="106"/>
        <v>-283.68690966064622</v>
      </c>
      <c r="BN311" s="766">
        <f t="shared" si="106"/>
        <v>-291.82824236542496</v>
      </c>
      <c r="BO311" s="766">
        <f t="shared" si="106"/>
        <v>-299.71763193996873</v>
      </c>
      <c r="BP311" s="766">
        <f t="shared" si="106"/>
        <v>-304.5996793083101</v>
      </c>
      <c r="BQ311" s="766">
        <f t="shared" si="106"/>
        <v>-227.14236152841971</v>
      </c>
      <c r="BR311" s="766">
        <f t="shared" si="106"/>
        <v>-235.87989907956234</v>
      </c>
      <c r="BS311" s="766">
        <f t="shared" si="106"/>
        <v>-243.81016427471116</v>
      </c>
      <c r="BT311" s="766">
        <f t="shared" si="106"/>
        <v>-251.7124900291935</v>
      </c>
      <c r="BU311" s="766">
        <f t="shared" si="106"/>
        <v>-259.58178057102333</v>
      </c>
      <c r="BV311" s="766">
        <f t="shared" si="106"/>
        <v>-356.94295026217594</v>
      </c>
      <c r="BW311" s="766">
        <f t="shared" si="106"/>
        <v>-359.6949584607562</v>
      </c>
      <c r="BX311" s="766">
        <f t="shared" si="106"/>
        <v>-363.45194072914569</v>
      </c>
      <c r="BY311" s="766">
        <f t="shared" si="106"/>
        <v>-366.17469368098358</v>
      </c>
      <c r="BZ311" s="766">
        <f t="shared" si="106"/>
        <v>-368.6683017265197</v>
      </c>
      <c r="CA311" s="766">
        <f t="shared" si="106"/>
        <v>-369.54318768308559</v>
      </c>
      <c r="CB311" s="766">
        <f t="shared" si="106"/>
        <v>-372.2254880804245</v>
      </c>
      <c r="CC311" s="766">
        <f t="shared" si="106"/>
        <v>-373.66521294341675</v>
      </c>
      <c r="CD311" s="766">
        <f t="shared" si="106"/>
        <v>-375.51006447723739</v>
      </c>
      <c r="CE311" s="766">
        <f t="shared" si="106"/>
        <v>-376.07745622484055</v>
      </c>
      <c r="CF311" s="766">
        <f t="shared" si="106"/>
        <v>-289.62326336198157</v>
      </c>
      <c r="CG311" s="766">
        <f t="shared" si="106"/>
        <v>-288.92514432461979</v>
      </c>
      <c r="CH311" s="766">
        <f t="shared" si="106"/>
        <v>-289.66958099117227</v>
      </c>
      <c r="CI311" s="766">
        <f t="shared" si="106"/>
        <v>-287.92087768421146</v>
      </c>
      <c r="CJ311" s="766">
        <f t="shared" si="106"/>
        <v>-288.63888474065232</v>
      </c>
      <c r="CK311" s="766">
        <f t="shared" ref="CK311:CY311" si="107">SUM(CK300:CK310)</f>
        <v>-380.52643134500875</v>
      </c>
      <c r="CL311" s="766">
        <f t="shared" si="107"/>
        <v>-380.19835098048105</v>
      </c>
      <c r="CM311" s="766">
        <f t="shared" si="107"/>
        <v>-379.42068224548149</v>
      </c>
      <c r="CN311" s="766">
        <f t="shared" si="107"/>
        <v>-379.08497416943339</v>
      </c>
      <c r="CO311" s="766">
        <f t="shared" si="107"/>
        <v>-377.47713466842572</v>
      </c>
      <c r="CP311" s="766">
        <f t="shared" si="107"/>
        <v>-373.88569411519234</v>
      </c>
      <c r="CQ311" s="766">
        <f t="shared" si="107"/>
        <v>-371.45303742281686</v>
      </c>
      <c r="CR311" s="766">
        <f t="shared" si="107"/>
        <v>-369.46079893411701</v>
      </c>
      <c r="CS311" s="766">
        <f t="shared" si="107"/>
        <v>-367.20656668459878</v>
      </c>
      <c r="CT311" s="766">
        <f t="shared" si="107"/>
        <v>-364.94605052401863</v>
      </c>
      <c r="CU311" s="766">
        <f t="shared" si="107"/>
        <v>-278.53495414272675</v>
      </c>
      <c r="CV311" s="766">
        <f t="shared" si="107"/>
        <v>-275.3306735423439</v>
      </c>
      <c r="CW311" s="766">
        <f t="shared" si="107"/>
        <v>-272.11081781560205</v>
      </c>
      <c r="CX311" s="766">
        <f t="shared" si="107"/>
        <v>-269.9254546597557</v>
      </c>
      <c r="CY311" s="766">
        <f t="shared" si="107"/>
        <v>-266.69209354048581</v>
      </c>
      <c r="CZ311" s="767">
        <v>0</v>
      </c>
      <c r="DA311" s="768">
        <v>0</v>
      </c>
      <c r="DB311" s="768">
        <v>0</v>
      </c>
      <c r="DC311" s="768">
        <v>0</v>
      </c>
      <c r="DD311" s="768">
        <v>0</v>
      </c>
      <c r="DE311" s="768">
        <v>0</v>
      </c>
      <c r="DF311" s="768">
        <v>0</v>
      </c>
      <c r="DG311" s="768">
        <v>0</v>
      </c>
      <c r="DH311" s="768">
        <v>0</v>
      </c>
      <c r="DI311" s="768">
        <v>0</v>
      </c>
      <c r="DJ311" s="768">
        <v>0</v>
      </c>
      <c r="DK311" s="768">
        <v>0</v>
      </c>
      <c r="DL311" s="768">
        <v>0</v>
      </c>
      <c r="DM311" s="768">
        <v>0</v>
      </c>
      <c r="DN311" s="768">
        <v>0</v>
      </c>
      <c r="DO311" s="768">
        <v>0</v>
      </c>
      <c r="DP311" s="768">
        <v>0</v>
      </c>
      <c r="DQ311" s="768">
        <v>0</v>
      </c>
      <c r="DR311" s="768">
        <v>0</v>
      </c>
      <c r="DS311" s="768">
        <v>0</v>
      </c>
      <c r="DT311" s="768">
        <v>0</v>
      </c>
      <c r="DU311" s="768">
        <v>0</v>
      </c>
      <c r="DV311" s="768">
        <v>0</v>
      </c>
      <c r="DW311" s="769">
        <v>0</v>
      </c>
      <c r="DX311" s="733"/>
    </row>
    <row r="312" spans="2:128" ht="25.5" x14ac:dyDescent="0.2">
      <c r="B312" s="717" t="s">
        <v>795</v>
      </c>
      <c r="C312" s="720" t="s">
        <v>806</v>
      </c>
      <c r="D312" s="719" t="s">
        <v>807</v>
      </c>
      <c r="E312" s="720" t="s">
        <v>523</v>
      </c>
      <c r="F312" s="721" t="s">
        <v>773</v>
      </c>
      <c r="G312" s="722" t="s">
        <v>51</v>
      </c>
      <c r="H312" s="723" t="s">
        <v>490</v>
      </c>
      <c r="I312" s="948">
        <f>MAX(X312:AV312)</f>
        <v>3.7471614226550858</v>
      </c>
      <c r="J312" s="949">
        <f>SUMPRODUCT($X$2:$CY$2,$X312:$CY312)*365</f>
        <v>19298.145204797573</v>
      </c>
      <c r="K312" s="949">
        <f>SUMPRODUCT($X$2:$CY$2,$X313:$CY313)+SUMPRODUCT($X$2:$CY$2,$X314:$CY314)+SUMPRODUCT($X$2:$CY$2,$X315:$CY315)</f>
        <v>0</v>
      </c>
      <c r="L312" s="949">
        <f>SUMPRODUCT($X$2:$CY$2,$X316:$CY316) +SUMPRODUCT($X$2:$CY$2,$X317:$CY317)</f>
        <v>10850.145297574411</v>
      </c>
      <c r="M312" s="949">
        <f>SUMPRODUCT($X$2:$CY$2,$X318:$CY318)</f>
        <v>-1814.0256492509723</v>
      </c>
      <c r="N312" s="949">
        <f>SUMPRODUCT($X$2:$CY$2,$X321:$CY321) +SUMPRODUCT($X$2:$CY$2,$X322:$CY322)</f>
        <v>-8517.1930284611099</v>
      </c>
      <c r="O312" s="949">
        <f>SUMPRODUCT($X$2:$CY$2,$X319:$CY319) +SUMPRODUCT($X$2:$CY$2,$X320:$CY320) +SUMPRODUCT($X$2:$CY$2,$X323:$CY323)</f>
        <v>-19789.700198900682</v>
      </c>
      <c r="P312" s="949">
        <f>SUM(K312:O312)</f>
        <v>-19270.773579038352</v>
      </c>
      <c r="Q312" s="949">
        <f>(SUM(K312:M312)*100000)/(J312*1000)</f>
        <v>46.823772711985988</v>
      </c>
      <c r="R312" s="950">
        <f>(P312*100000)/(J312*1000)</f>
        <v>-99.858164474001285</v>
      </c>
      <c r="S312" s="724">
        <v>3</v>
      </c>
      <c r="T312" s="725">
        <v>3</v>
      </c>
      <c r="U312" s="770" t="s">
        <v>491</v>
      </c>
      <c r="V312" s="740" t="s">
        <v>123</v>
      </c>
      <c r="W312" s="741" t="s">
        <v>75</v>
      </c>
      <c r="X312" s="729">
        <v>0.34000000000000008</v>
      </c>
      <c r="Y312" s="729">
        <v>0.65307040336167699</v>
      </c>
      <c r="Z312" s="729">
        <v>0.94134416060003889</v>
      </c>
      <c r="AA312" s="729">
        <v>1.2067852825329803</v>
      </c>
      <c r="AB312" s="729">
        <v>1.4512022210986335</v>
      </c>
      <c r="AC312" s="729">
        <v>1.6762601903491487</v>
      </c>
      <c r="AD312" s="729">
        <v>1.8834925115639096</v>
      </c>
      <c r="AE312" s="729">
        <v>2.0743110597765031</v>
      </c>
      <c r="AF312" s="729">
        <v>2.2500158828876979</v>
      </c>
      <c r="AG312" s="729">
        <v>2.4118040588995027</v>
      </c>
      <c r="AH312" s="729">
        <v>2.5607778516146964</v>
      </c>
      <c r="AI312" s="729">
        <v>2.6979522203666511</v>
      </c>
      <c r="AJ312" s="729">
        <v>2.8242617349432919</v>
      </c>
      <c r="AK312" s="729">
        <v>2.9405669428166048</v>
      </c>
      <c r="AL312" s="729">
        <v>3.0476602320576696</v>
      </c>
      <c r="AM312" s="729">
        <v>3.1462712298812834</v>
      </c>
      <c r="AN312" s="729">
        <v>3.2370717736005075</v>
      </c>
      <c r="AO312" s="729">
        <v>3.3206804878582634</v>
      </c>
      <c r="AP312" s="729">
        <v>3.3976669993206956</v>
      </c>
      <c r="AQ312" s="729">
        <v>3.4685558175470241</v>
      </c>
      <c r="AR312" s="729">
        <v>3.5338299084762874</v>
      </c>
      <c r="AS312" s="729">
        <v>3.5939339848771441</v>
      </c>
      <c r="AT312" s="729">
        <v>3.649277536178607</v>
      </c>
      <c r="AU312" s="729">
        <v>3.7002376183239494</v>
      </c>
      <c r="AV312" s="729">
        <v>3.7471614226550858</v>
      </c>
      <c r="AW312" s="729">
        <v>3.450368641329244</v>
      </c>
      <c r="AX312" s="729">
        <v>3.1770832420218453</v>
      </c>
      <c r="AY312" s="729">
        <v>2.9254433296864799</v>
      </c>
      <c r="AZ312" s="729">
        <v>2.6937344801078624</v>
      </c>
      <c r="BA312" s="729">
        <v>2.4803780595194866</v>
      </c>
      <c r="BB312" s="729">
        <v>2.2839204693624087</v>
      </c>
      <c r="BC312" s="729">
        <v>2.103023242909646</v>
      </c>
      <c r="BD312" s="729">
        <v>1.9364539262844258</v>
      </c>
      <c r="BE312" s="729">
        <v>1.7830776817446121</v>
      </c>
      <c r="BF312" s="729">
        <v>1.6418495560264392</v>
      </c>
      <c r="BG312" s="729">
        <v>1.5118073610717278</v>
      </c>
      <c r="BH312" s="729">
        <v>1.392065118634936</v>
      </c>
      <c r="BI312" s="729">
        <v>1.2818070241081174</v>
      </c>
      <c r="BJ312" s="729">
        <v>1.1802818884392912</v>
      </c>
      <c r="BK312" s="729">
        <v>1.0867980202769723</v>
      </c>
      <c r="BL312" s="729">
        <v>1.0007185134728929</v>
      </c>
      <c r="BM312" s="729">
        <v>0.92145690783663603</v>
      </c>
      <c r="BN312" s="729">
        <v>0.84847319357887985</v>
      </c>
      <c r="BO312" s="729">
        <v>0.78127013222150021</v>
      </c>
      <c r="BP312" s="729">
        <v>0.71938986890886969</v>
      </c>
      <c r="BQ312" s="729">
        <v>0.66241081304001082</v>
      </c>
      <c r="BR312" s="729">
        <v>0.60994476596933089</v>
      </c>
      <c r="BS312" s="729">
        <v>0.56163427620694706</v>
      </c>
      <c r="BT312" s="729">
        <v>0.5171502040995658</v>
      </c>
      <c r="BU312" s="729">
        <v>0.47618947940007234</v>
      </c>
      <c r="BV312" s="729">
        <v>0.43847303644813995</v>
      </c>
      <c r="BW312" s="729">
        <v>0.40374391289423062</v>
      </c>
      <c r="BX312" s="729">
        <v>0.37176549901358386</v>
      </c>
      <c r="BY312" s="729">
        <v>0.34231992568275815</v>
      </c>
      <c r="BZ312" s="729">
        <v>0.31520658003600105</v>
      </c>
      <c r="CA312" s="729">
        <v>0.29024073868860445</v>
      </c>
      <c r="CB312" s="729">
        <v>0.26725230921538962</v>
      </c>
      <c r="CC312" s="729">
        <v>0.24608467131000475</v>
      </c>
      <c r="CD312" s="729">
        <v>0.22659360972984957</v>
      </c>
      <c r="CE312" s="729">
        <v>0.20864633175677177</v>
      </c>
      <c r="CF312" s="729">
        <v>0.19212056247949055</v>
      </c>
      <c r="CG312" s="729">
        <v>0.17690371173390101</v>
      </c>
      <c r="CH312" s="729">
        <v>0.16289210702561824</v>
      </c>
      <c r="CI312" s="729">
        <v>0.14999028720865806</v>
      </c>
      <c r="CJ312" s="729">
        <v>0.13811035210808334</v>
      </c>
      <c r="CK312" s="729">
        <v>0.12717136365559081</v>
      </c>
      <c r="CL312" s="729">
        <v>0.11709879445797151</v>
      </c>
      <c r="CM312" s="729">
        <v>0.10782402004153893</v>
      </c>
      <c r="CN312" s="729">
        <v>9.9283851313182722E-2</v>
      </c>
      <c r="CO312" s="729">
        <v>9.1420104052702553E-2</v>
      </c>
      <c r="CP312" s="729">
        <v>8.4179202503370756E-2</v>
      </c>
      <c r="CQ312" s="729">
        <v>7.7511814359984013E-2</v>
      </c>
      <c r="CR312" s="729">
        <v>7.137251466757534E-2</v>
      </c>
      <c r="CS312" s="729">
        <v>6.5719476340926508E-2</v>
      </c>
      <c r="CT312" s="729">
        <v>6.0514185196388348E-2</v>
      </c>
      <c r="CU312" s="729">
        <v>5.5721177554519163E-2</v>
      </c>
      <c r="CV312" s="729">
        <v>5.1307798625826261E-2</v>
      </c>
      <c r="CW312" s="729">
        <v>4.724398003349152E-2</v>
      </c>
      <c r="CX312" s="729">
        <v>4.3502034957341756E-2</v>
      </c>
      <c r="CY312" s="729">
        <v>4.0056469503378683E-2</v>
      </c>
      <c r="CZ312" s="730">
        <v>0</v>
      </c>
      <c r="DA312" s="730">
        <v>0</v>
      </c>
      <c r="DB312" s="730">
        <v>0</v>
      </c>
      <c r="DC312" s="730">
        <v>0</v>
      </c>
      <c r="DD312" s="730">
        <v>0</v>
      </c>
      <c r="DE312" s="730">
        <v>0</v>
      </c>
      <c r="DF312" s="730">
        <v>0</v>
      </c>
      <c r="DG312" s="730">
        <v>0</v>
      </c>
      <c r="DH312" s="730">
        <v>0</v>
      </c>
      <c r="DI312" s="730">
        <v>0</v>
      </c>
      <c r="DJ312" s="730">
        <v>0</v>
      </c>
      <c r="DK312" s="730">
        <v>0</v>
      </c>
      <c r="DL312" s="730">
        <v>0</v>
      </c>
      <c r="DM312" s="730">
        <v>0</v>
      </c>
      <c r="DN312" s="730">
        <v>0</v>
      </c>
      <c r="DO312" s="730">
        <v>0</v>
      </c>
      <c r="DP312" s="730">
        <v>0</v>
      </c>
      <c r="DQ312" s="730">
        <v>0</v>
      </c>
      <c r="DR312" s="730">
        <v>0</v>
      </c>
      <c r="DS312" s="730">
        <v>0</v>
      </c>
      <c r="DT312" s="730">
        <v>0</v>
      </c>
      <c r="DU312" s="730">
        <v>0</v>
      </c>
      <c r="DV312" s="730">
        <v>0</v>
      </c>
      <c r="DW312" s="730">
        <v>0</v>
      </c>
      <c r="DX312" s="733"/>
    </row>
    <row r="313" spans="2:128" x14ac:dyDescent="0.2">
      <c r="B313" s="734"/>
      <c r="C313" s="735"/>
      <c r="D313" s="736"/>
      <c r="E313" s="771"/>
      <c r="F313" s="737"/>
      <c r="G313" s="736"/>
      <c r="H313" s="737"/>
      <c r="I313" s="737"/>
      <c r="J313" s="737"/>
      <c r="K313" s="737"/>
      <c r="L313" s="737"/>
      <c r="M313" s="737"/>
      <c r="N313" s="737"/>
      <c r="O313" s="737"/>
      <c r="P313" s="737"/>
      <c r="Q313" s="737"/>
      <c r="R313" s="738"/>
      <c r="S313" s="737"/>
      <c r="T313" s="737"/>
      <c r="U313" s="739" t="s">
        <v>492</v>
      </c>
      <c r="V313" s="740" t="s">
        <v>123</v>
      </c>
      <c r="W313" s="741" t="s">
        <v>493</v>
      </c>
      <c r="X313" s="729">
        <v>0</v>
      </c>
      <c r="Y313" s="729">
        <v>0</v>
      </c>
      <c r="Z313" s="729">
        <v>0</v>
      </c>
      <c r="AA313" s="729">
        <v>0</v>
      </c>
      <c r="AB313" s="729">
        <v>0</v>
      </c>
      <c r="AC313" s="729">
        <v>0</v>
      </c>
      <c r="AD313" s="729">
        <v>0</v>
      </c>
      <c r="AE313" s="729">
        <v>0</v>
      </c>
      <c r="AF313" s="729">
        <v>0</v>
      </c>
      <c r="AG313" s="729">
        <v>0</v>
      </c>
      <c r="AH313" s="729">
        <v>0</v>
      </c>
      <c r="AI313" s="729">
        <v>0</v>
      </c>
      <c r="AJ313" s="729">
        <v>0</v>
      </c>
      <c r="AK313" s="729">
        <v>0</v>
      </c>
      <c r="AL313" s="729">
        <v>0</v>
      </c>
      <c r="AM313" s="729">
        <v>0</v>
      </c>
      <c r="AN313" s="729">
        <v>0</v>
      </c>
      <c r="AO313" s="729">
        <v>0</v>
      </c>
      <c r="AP313" s="729">
        <v>0</v>
      </c>
      <c r="AQ313" s="729">
        <v>0</v>
      </c>
      <c r="AR313" s="729">
        <v>0</v>
      </c>
      <c r="AS313" s="729">
        <v>0</v>
      </c>
      <c r="AT313" s="729">
        <v>0</v>
      </c>
      <c r="AU313" s="729">
        <v>0</v>
      </c>
      <c r="AV313" s="729">
        <v>0</v>
      </c>
      <c r="AW313" s="729">
        <v>0</v>
      </c>
      <c r="AX313" s="729">
        <v>0</v>
      </c>
      <c r="AY313" s="729">
        <v>0</v>
      </c>
      <c r="AZ313" s="729">
        <v>0</v>
      </c>
      <c r="BA313" s="729">
        <v>0</v>
      </c>
      <c r="BB313" s="729">
        <v>0</v>
      </c>
      <c r="BC313" s="729">
        <v>0</v>
      </c>
      <c r="BD313" s="729">
        <v>0</v>
      </c>
      <c r="BE313" s="729">
        <v>0</v>
      </c>
      <c r="BF313" s="729">
        <v>0</v>
      </c>
      <c r="BG313" s="729">
        <v>0</v>
      </c>
      <c r="BH313" s="729">
        <v>0</v>
      </c>
      <c r="BI313" s="729">
        <v>0</v>
      </c>
      <c r="BJ313" s="729">
        <v>0</v>
      </c>
      <c r="BK313" s="729">
        <v>0</v>
      </c>
      <c r="BL313" s="729">
        <v>0</v>
      </c>
      <c r="BM313" s="729">
        <v>0</v>
      </c>
      <c r="BN313" s="729">
        <v>0</v>
      </c>
      <c r="BO313" s="729">
        <v>0</v>
      </c>
      <c r="BP313" s="729">
        <v>0</v>
      </c>
      <c r="BQ313" s="729">
        <v>0</v>
      </c>
      <c r="BR313" s="729">
        <v>0</v>
      </c>
      <c r="BS313" s="729">
        <v>0</v>
      </c>
      <c r="BT313" s="729">
        <v>0</v>
      </c>
      <c r="BU313" s="729">
        <v>0</v>
      </c>
      <c r="BV313" s="729">
        <v>0</v>
      </c>
      <c r="BW313" s="729">
        <v>0</v>
      </c>
      <c r="BX313" s="729">
        <v>0</v>
      </c>
      <c r="BY313" s="729">
        <v>0</v>
      </c>
      <c r="BZ313" s="729">
        <v>0</v>
      </c>
      <c r="CA313" s="729">
        <v>0</v>
      </c>
      <c r="CB313" s="729">
        <v>0</v>
      </c>
      <c r="CC313" s="729">
        <v>0</v>
      </c>
      <c r="CD313" s="729">
        <v>0</v>
      </c>
      <c r="CE313" s="729">
        <v>0</v>
      </c>
      <c r="CF313" s="729">
        <v>0</v>
      </c>
      <c r="CG313" s="729">
        <v>0</v>
      </c>
      <c r="CH313" s="729">
        <v>0</v>
      </c>
      <c r="CI313" s="729">
        <v>0</v>
      </c>
      <c r="CJ313" s="729">
        <v>0</v>
      </c>
      <c r="CK313" s="729">
        <v>0</v>
      </c>
      <c r="CL313" s="729">
        <v>0</v>
      </c>
      <c r="CM313" s="729">
        <v>0</v>
      </c>
      <c r="CN313" s="729">
        <v>0</v>
      </c>
      <c r="CO313" s="729">
        <v>0</v>
      </c>
      <c r="CP313" s="729">
        <v>0</v>
      </c>
      <c r="CQ313" s="729">
        <v>0</v>
      </c>
      <c r="CR313" s="729">
        <v>0</v>
      </c>
      <c r="CS313" s="729">
        <v>0</v>
      </c>
      <c r="CT313" s="729">
        <v>0</v>
      </c>
      <c r="CU313" s="729">
        <v>0</v>
      </c>
      <c r="CV313" s="729">
        <v>0</v>
      </c>
      <c r="CW313" s="729">
        <v>0</v>
      </c>
      <c r="CX313" s="729">
        <v>0</v>
      </c>
      <c r="CY313" s="729">
        <v>0</v>
      </c>
      <c r="CZ313" s="729">
        <v>0</v>
      </c>
      <c r="DA313" s="729">
        <v>0</v>
      </c>
      <c r="DB313" s="729">
        <v>0</v>
      </c>
      <c r="DC313" s="729">
        <v>0</v>
      </c>
      <c r="DD313" s="729">
        <v>0</v>
      </c>
      <c r="DE313" s="729">
        <v>0</v>
      </c>
      <c r="DF313" s="729">
        <v>0</v>
      </c>
      <c r="DG313" s="729">
        <v>0</v>
      </c>
      <c r="DH313" s="729">
        <v>0</v>
      </c>
      <c r="DI313" s="729">
        <v>0</v>
      </c>
      <c r="DJ313" s="729">
        <v>0</v>
      </c>
      <c r="DK313" s="729">
        <v>0</v>
      </c>
      <c r="DL313" s="729">
        <v>0</v>
      </c>
      <c r="DM313" s="729">
        <v>0</v>
      </c>
      <c r="DN313" s="729">
        <v>0</v>
      </c>
      <c r="DO313" s="729">
        <v>0</v>
      </c>
      <c r="DP313" s="729">
        <v>0</v>
      </c>
      <c r="DQ313" s="729">
        <v>0</v>
      </c>
      <c r="DR313" s="729">
        <v>0</v>
      </c>
      <c r="DS313" s="729">
        <v>0</v>
      </c>
      <c r="DT313" s="729">
        <v>0</v>
      </c>
      <c r="DU313" s="729">
        <v>0</v>
      </c>
      <c r="DV313" s="729">
        <v>0</v>
      </c>
      <c r="DW313" s="729">
        <v>0</v>
      </c>
      <c r="DX313" s="733"/>
    </row>
    <row r="314" spans="2:128" x14ac:dyDescent="0.2">
      <c r="B314" s="742"/>
      <c r="C314" s="743"/>
      <c r="D314" s="744"/>
      <c r="E314" s="772"/>
      <c r="F314" s="744"/>
      <c r="G314" s="744"/>
      <c r="H314" s="744"/>
      <c r="I314" s="744"/>
      <c r="J314" s="744"/>
      <c r="K314" s="744"/>
      <c r="L314" s="744"/>
      <c r="M314" s="744"/>
      <c r="N314" s="744"/>
      <c r="O314" s="744"/>
      <c r="P314" s="744"/>
      <c r="Q314" s="744"/>
      <c r="R314" s="745"/>
      <c r="S314" s="744"/>
      <c r="T314" s="744"/>
      <c r="U314" s="739" t="s">
        <v>494</v>
      </c>
      <c r="V314" s="740" t="s">
        <v>123</v>
      </c>
      <c r="W314" s="741" t="s">
        <v>493</v>
      </c>
      <c r="X314" s="747">
        <v>0</v>
      </c>
      <c r="Y314" s="747">
        <v>0</v>
      </c>
      <c r="Z314" s="747">
        <v>0</v>
      </c>
      <c r="AA314" s="747">
        <v>0</v>
      </c>
      <c r="AB314" s="747">
        <v>0</v>
      </c>
      <c r="AC314" s="747">
        <v>0</v>
      </c>
      <c r="AD314" s="747">
        <v>0</v>
      </c>
      <c r="AE314" s="747">
        <v>0</v>
      </c>
      <c r="AF314" s="747">
        <v>0</v>
      </c>
      <c r="AG314" s="747">
        <v>0</v>
      </c>
      <c r="AH314" s="747">
        <v>0</v>
      </c>
      <c r="AI314" s="747">
        <v>0</v>
      </c>
      <c r="AJ314" s="747">
        <v>0</v>
      </c>
      <c r="AK314" s="747">
        <v>0</v>
      </c>
      <c r="AL314" s="747">
        <v>0</v>
      </c>
      <c r="AM314" s="747">
        <v>0</v>
      </c>
      <c r="AN314" s="747">
        <v>0</v>
      </c>
      <c r="AO314" s="747">
        <v>0</v>
      </c>
      <c r="AP314" s="747">
        <v>0</v>
      </c>
      <c r="AQ314" s="747">
        <v>0</v>
      </c>
      <c r="AR314" s="747">
        <v>0</v>
      </c>
      <c r="AS314" s="747">
        <v>0</v>
      </c>
      <c r="AT314" s="747">
        <v>0</v>
      </c>
      <c r="AU314" s="747">
        <v>0</v>
      </c>
      <c r="AV314" s="747">
        <v>0</v>
      </c>
      <c r="AW314" s="747">
        <v>0</v>
      </c>
      <c r="AX314" s="747">
        <v>0</v>
      </c>
      <c r="AY314" s="747">
        <v>0</v>
      </c>
      <c r="AZ314" s="747">
        <v>0</v>
      </c>
      <c r="BA314" s="747">
        <v>0</v>
      </c>
      <c r="BB314" s="747">
        <v>0</v>
      </c>
      <c r="BC314" s="747">
        <v>0</v>
      </c>
      <c r="BD314" s="747">
        <v>0</v>
      </c>
      <c r="BE314" s="747">
        <v>0</v>
      </c>
      <c r="BF314" s="747">
        <v>0</v>
      </c>
      <c r="BG314" s="747">
        <v>0</v>
      </c>
      <c r="BH314" s="747">
        <v>0</v>
      </c>
      <c r="BI314" s="747">
        <v>0</v>
      </c>
      <c r="BJ314" s="747">
        <v>0</v>
      </c>
      <c r="BK314" s="747">
        <v>0</v>
      </c>
      <c r="BL314" s="747">
        <v>0</v>
      </c>
      <c r="BM314" s="747">
        <v>0</v>
      </c>
      <c r="BN314" s="747">
        <v>0</v>
      </c>
      <c r="BO314" s="747">
        <v>0</v>
      </c>
      <c r="BP314" s="747">
        <v>0</v>
      </c>
      <c r="BQ314" s="747">
        <v>0</v>
      </c>
      <c r="BR314" s="747">
        <v>0</v>
      </c>
      <c r="BS314" s="747">
        <v>0</v>
      </c>
      <c r="BT314" s="747">
        <v>0</v>
      </c>
      <c r="BU314" s="747">
        <v>0</v>
      </c>
      <c r="BV314" s="747">
        <v>0</v>
      </c>
      <c r="BW314" s="747">
        <v>0</v>
      </c>
      <c r="BX314" s="747">
        <v>0</v>
      </c>
      <c r="BY314" s="747">
        <v>0</v>
      </c>
      <c r="BZ314" s="747">
        <v>0</v>
      </c>
      <c r="CA314" s="747">
        <v>0</v>
      </c>
      <c r="CB314" s="747">
        <v>0</v>
      </c>
      <c r="CC314" s="747">
        <v>0</v>
      </c>
      <c r="CD314" s="747">
        <v>0</v>
      </c>
      <c r="CE314" s="747">
        <v>0</v>
      </c>
      <c r="CF314" s="747">
        <v>0</v>
      </c>
      <c r="CG314" s="747">
        <v>0</v>
      </c>
      <c r="CH314" s="747">
        <v>0</v>
      </c>
      <c r="CI314" s="747">
        <v>0</v>
      </c>
      <c r="CJ314" s="747">
        <v>0</v>
      </c>
      <c r="CK314" s="747">
        <v>0</v>
      </c>
      <c r="CL314" s="747">
        <v>0</v>
      </c>
      <c r="CM314" s="747">
        <v>0</v>
      </c>
      <c r="CN314" s="747">
        <v>0</v>
      </c>
      <c r="CO314" s="747">
        <v>0</v>
      </c>
      <c r="CP314" s="747">
        <v>0</v>
      </c>
      <c r="CQ314" s="747">
        <v>0</v>
      </c>
      <c r="CR314" s="747">
        <v>0</v>
      </c>
      <c r="CS314" s="747">
        <v>0</v>
      </c>
      <c r="CT314" s="747">
        <v>0</v>
      </c>
      <c r="CU314" s="747">
        <v>0</v>
      </c>
      <c r="CV314" s="747">
        <v>0</v>
      </c>
      <c r="CW314" s="747">
        <v>0</v>
      </c>
      <c r="CX314" s="747">
        <v>0</v>
      </c>
      <c r="CY314" s="747">
        <v>0</v>
      </c>
      <c r="CZ314" s="747">
        <v>0</v>
      </c>
      <c r="DA314" s="747">
        <v>0</v>
      </c>
      <c r="DB314" s="747">
        <v>0</v>
      </c>
      <c r="DC314" s="747">
        <v>0</v>
      </c>
      <c r="DD314" s="747">
        <v>0</v>
      </c>
      <c r="DE314" s="747">
        <v>0</v>
      </c>
      <c r="DF314" s="747">
        <v>0</v>
      </c>
      <c r="DG314" s="747">
        <v>0</v>
      </c>
      <c r="DH314" s="747">
        <v>0</v>
      </c>
      <c r="DI314" s="747">
        <v>0</v>
      </c>
      <c r="DJ314" s="747">
        <v>0</v>
      </c>
      <c r="DK314" s="747">
        <v>0</v>
      </c>
      <c r="DL314" s="747">
        <v>0</v>
      </c>
      <c r="DM314" s="747">
        <v>0</v>
      </c>
      <c r="DN314" s="747">
        <v>0</v>
      </c>
      <c r="DO314" s="747">
        <v>0</v>
      </c>
      <c r="DP314" s="747">
        <v>0</v>
      </c>
      <c r="DQ314" s="747">
        <v>0</v>
      </c>
      <c r="DR314" s="747">
        <v>0</v>
      </c>
      <c r="DS314" s="747">
        <v>0</v>
      </c>
      <c r="DT314" s="747">
        <v>0</v>
      </c>
      <c r="DU314" s="747">
        <v>0</v>
      </c>
      <c r="DV314" s="747">
        <v>0</v>
      </c>
      <c r="DW314" s="747">
        <v>0</v>
      </c>
      <c r="DX314" s="733"/>
    </row>
    <row r="315" spans="2:128" x14ac:dyDescent="0.2">
      <c r="B315" s="742"/>
      <c r="C315" s="743"/>
      <c r="D315" s="744"/>
      <c r="E315" s="772"/>
      <c r="F315" s="744"/>
      <c r="G315" s="744"/>
      <c r="H315" s="744"/>
      <c r="I315" s="744"/>
      <c r="J315" s="744"/>
      <c r="K315" s="744"/>
      <c r="L315" s="744"/>
      <c r="M315" s="744"/>
      <c r="N315" s="744"/>
      <c r="O315" s="744"/>
      <c r="P315" s="744"/>
      <c r="Q315" s="744"/>
      <c r="R315" s="745"/>
      <c r="S315" s="744"/>
      <c r="T315" s="744"/>
      <c r="U315" s="739" t="s">
        <v>721</v>
      </c>
      <c r="V315" s="740" t="s">
        <v>123</v>
      </c>
      <c r="W315" s="741" t="s">
        <v>493</v>
      </c>
      <c r="X315" s="729">
        <v>0</v>
      </c>
      <c r="Y315" s="729">
        <v>0</v>
      </c>
      <c r="Z315" s="729">
        <v>0</v>
      </c>
      <c r="AA315" s="729">
        <v>0</v>
      </c>
      <c r="AB315" s="729">
        <v>0</v>
      </c>
      <c r="AC315" s="729">
        <v>0</v>
      </c>
      <c r="AD315" s="729">
        <v>0</v>
      </c>
      <c r="AE315" s="729">
        <v>0</v>
      </c>
      <c r="AF315" s="729">
        <v>0</v>
      </c>
      <c r="AG315" s="729">
        <v>0</v>
      </c>
      <c r="AH315" s="729">
        <v>0</v>
      </c>
      <c r="AI315" s="729">
        <v>0</v>
      </c>
      <c r="AJ315" s="729">
        <v>0</v>
      </c>
      <c r="AK315" s="729">
        <v>0</v>
      </c>
      <c r="AL315" s="729">
        <v>0</v>
      </c>
      <c r="AM315" s="729">
        <v>0</v>
      </c>
      <c r="AN315" s="729">
        <v>0</v>
      </c>
      <c r="AO315" s="729">
        <v>0</v>
      </c>
      <c r="AP315" s="729">
        <v>0</v>
      </c>
      <c r="AQ315" s="729">
        <v>0</v>
      </c>
      <c r="AR315" s="729">
        <v>0</v>
      </c>
      <c r="AS315" s="729">
        <v>0</v>
      </c>
      <c r="AT315" s="729">
        <v>0</v>
      </c>
      <c r="AU315" s="729">
        <v>0</v>
      </c>
      <c r="AV315" s="729">
        <v>0</v>
      </c>
      <c r="AW315" s="729">
        <v>0</v>
      </c>
      <c r="AX315" s="729">
        <v>0</v>
      </c>
      <c r="AY315" s="729">
        <v>0</v>
      </c>
      <c r="AZ315" s="729">
        <v>0</v>
      </c>
      <c r="BA315" s="729">
        <v>0</v>
      </c>
      <c r="BB315" s="729">
        <v>0</v>
      </c>
      <c r="BC315" s="729">
        <v>0</v>
      </c>
      <c r="BD315" s="729">
        <v>0</v>
      </c>
      <c r="BE315" s="729">
        <v>0</v>
      </c>
      <c r="BF315" s="729">
        <v>0</v>
      </c>
      <c r="BG315" s="729">
        <v>0</v>
      </c>
      <c r="BH315" s="729">
        <v>0</v>
      </c>
      <c r="BI315" s="729">
        <v>0</v>
      </c>
      <c r="BJ315" s="729">
        <v>0</v>
      </c>
      <c r="BK315" s="729">
        <v>0</v>
      </c>
      <c r="BL315" s="729">
        <v>0</v>
      </c>
      <c r="BM315" s="729">
        <v>0</v>
      </c>
      <c r="BN315" s="729">
        <v>0</v>
      </c>
      <c r="BO315" s="729">
        <v>0</v>
      </c>
      <c r="BP315" s="729">
        <v>0</v>
      </c>
      <c r="BQ315" s="729">
        <v>0</v>
      </c>
      <c r="BR315" s="729">
        <v>0</v>
      </c>
      <c r="BS315" s="729">
        <v>0</v>
      </c>
      <c r="BT315" s="729">
        <v>0</v>
      </c>
      <c r="BU315" s="729">
        <v>0</v>
      </c>
      <c r="BV315" s="729">
        <v>0</v>
      </c>
      <c r="BW315" s="729">
        <v>0</v>
      </c>
      <c r="BX315" s="729">
        <v>0</v>
      </c>
      <c r="BY315" s="729">
        <v>0</v>
      </c>
      <c r="BZ315" s="729">
        <v>0</v>
      </c>
      <c r="CA315" s="729">
        <v>0</v>
      </c>
      <c r="CB315" s="729">
        <v>0</v>
      </c>
      <c r="CC315" s="729">
        <v>0</v>
      </c>
      <c r="CD315" s="729">
        <v>0</v>
      </c>
      <c r="CE315" s="729">
        <v>0</v>
      </c>
      <c r="CF315" s="729">
        <v>0</v>
      </c>
      <c r="CG315" s="729">
        <v>0</v>
      </c>
      <c r="CH315" s="729">
        <v>0</v>
      </c>
      <c r="CI315" s="729">
        <v>0</v>
      </c>
      <c r="CJ315" s="729">
        <v>0</v>
      </c>
      <c r="CK315" s="729">
        <v>0</v>
      </c>
      <c r="CL315" s="729">
        <v>0</v>
      </c>
      <c r="CM315" s="729">
        <v>0</v>
      </c>
      <c r="CN315" s="729">
        <v>0</v>
      </c>
      <c r="CO315" s="729">
        <v>0</v>
      </c>
      <c r="CP315" s="729">
        <v>0</v>
      </c>
      <c r="CQ315" s="729">
        <v>0</v>
      </c>
      <c r="CR315" s="729">
        <v>0</v>
      </c>
      <c r="CS315" s="729">
        <v>0</v>
      </c>
      <c r="CT315" s="729">
        <v>0</v>
      </c>
      <c r="CU315" s="729">
        <v>0</v>
      </c>
      <c r="CV315" s="729">
        <v>0</v>
      </c>
      <c r="CW315" s="729">
        <v>0</v>
      </c>
      <c r="CX315" s="729">
        <v>0</v>
      </c>
      <c r="CY315" s="729">
        <v>0</v>
      </c>
      <c r="CZ315" s="729">
        <v>0</v>
      </c>
      <c r="DA315" s="729">
        <v>0</v>
      </c>
      <c r="DB315" s="729">
        <v>0</v>
      </c>
      <c r="DC315" s="729">
        <v>0</v>
      </c>
      <c r="DD315" s="729">
        <v>0</v>
      </c>
      <c r="DE315" s="729">
        <v>0</v>
      </c>
      <c r="DF315" s="729">
        <v>0</v>
      </c>
      <c r="DG315" s="729">
        <v>0</v>
      </c>
      <c r="DH315" s="729">
        <v>0</v>
      </c>
      <c r="DI315" s="729">
        <v>0</v>
      </c>
      <c r="DJ315" s="729">
        <v>0</v>
      </c>
      <c r="DK315" s="729">
        <v>0</v>
      </c>
      <c r="DL315" s="729">
        <v>0</v>
      </c>
      <c r="DM315" s="729">
        <v>0</v>
      </c>
      <c r="DN315" s="729">
        <v>0</v>
      </c>
      <c r="DO315" s="729">
        <v>0</v>
      </c>
      <c r="DP315" s="729">
        <v>0</v>
      </c>
      <c r="DQ315" s="729">
        <v>0</v>
      </c>
      <c r="DR315" s="729">
        <v>0</v>
      </c>
      <c r="DS315" s="729">
        <v>0</v>
      </c>
      <c r="DT315" s="729">
        <v>0</v>
      </c>
      <c r="DU315" s="729">
        <v>0</v>
      </c>
      <c r="DV315" s="729">
        <v>0</v>
      </c>
      <c r="DW315" s="729">
        <v>0</v>
      </c>
      <c r="DX315" s="733"/>
    </row>
    <row r="316" spans="2:128" x14ac:dyDescent="0.2">
      <c r="B316" s="742"/>
      <c r="C316" s="748"/>
      <c r="D316" s="749"/>
      <c r="E316" s="773"/>
      <c r="F316" s="749"/>
      <c r="G316" s="749"/>
      <c r="H316" s="749"/>
      <c r="I316" s="749"/>
      <c r="J316" s="749"/>
      <c r="K316" s="749"/>
      <c r="L316" s="749"/>
      <c r="M316" s="749"/>
      <c r="N316" s="749"/>
      <c r="O316" s="749"/>
      <c r="P316" s="749"/>
      <c r="Q316" s="749"/>
      <c r="R316" s="750"/>
      <c r="S316" s="749"/>
      <c r="T316" s="749"/>
      <c r="U316" s="739" t="s">
        <v>495</v>
      </c>
      <c r="V316" s="740" t="s">
        <v>123</v>
      </c>
      <c r="W316" s="774" t="s">
        <v>493</v>
      </c>
      <c r="X316" s="729">
        <v>0</v>
      </c>
      <c r="Y316" s="729">
        <v>0</v>
      </c>
      <c r="Z316" s="729">
        <v>0</v>
      </c>
      <c r="AA316" s="729">
        <v>0</v>
      </c>
      <c r="AB316" s="729">
        <v>0</v>
      </c>
      <c r="AC316" s="729">
        <v>0</v>
      </c>
      <c r="AD316" s="729">
        <v>0</v>
      </c>
      <c r="AE316" s="729">
        <v>0</v>
      </c>
      <c r="AF316" s="729">
        <v>0</v>
      </c>
      <c r="AG316" s="729">
        <v>0</v>
      </c>
      <c r="AH316" s="729">
        <v>0</v>
      </c>
      <c r="AI316" s="729">
        <v>0</v>
      </c>
      <c r="AJ316" s="729">
        <v>0</v>
      </c>
      <c r="AK316" s="729">
        <v>0</v>
      </c>
      <c r="AL316" s="729">
        <v>0</v>
      </c>
      <c r="AM316" s="729">
        <v>0</v>
      </c>
      <c r="AN316" s="729">
        <v>0</v>
      </c>
      <c r="AO316" s="729">
        <v>0</v>
      </c>
      <c r="AP316" s="729">
        <v>0</v>
      </c>
      <c r="AQ316" s="729">
        <v>0</v>
      </c>
      <c r="AR316" s="729">
        <v>0</v>
      </c>
      <c r="AS316" s="729">
        <v>0</v>
      </c>
      <c r="AT316" s="729">
        <v>0</v>
      </c>
      <c r="AU316" s="729">
        <v>0</v>
      </c>
      <c r="AV316" s="729">
        <v>0</v>
      </c>
      <c r="AW316" s="729">
        <v>0</v>
      </c>
      <c r="AX316" s="729">
        <v>0</v>
      </c>
      <c r="AY316" s="729">
        <v>0</v>
      </c>
      <c r="AZ316" s="729">
        <v>0</v>
      </c>
      <c r="BA316" s="729">
        <v>0</v>
      </c>
      <c r="BB316" s="729">
        <v>0</v>
      </c>
      <c r="BC316" s="729">
        <v>0</v>
      </c>
      <c r="BD316" s="729">
        <v>0</v>
      </c>
      <c r="BE316" s="729">
        <v>0</v>
      </c>
      <c r="BF316" s="729">
        <v>0</v>
      </c>
      <c r="BG316" s="729">
        <v>0</v>
      </c>
      <c r="BH316" s="729">
        <v>0</v>
      </c>
      <c r="BI316" s="729">
        <v>0</v>
      </c>
      <c r="BJ316" s="729">
        <v>0</v>
      </c>
      <c r="BK316" s="729">
        <v>0</v>
      </c>
      <c r="BL316" s="729">
        <v>0</v>
      </c>
      <c r="BM316" s="729">
        <v>0</v>
      </c>
      <c r="BN316" s="729">
        <v>0</v>
      </c>
      <c r="BO316" s="729">
        <v>0</v>
      </c>
      <c r="BP316" s="729">
        <v>0</v>
      </c>
      <c r="BQ316" s="729">
        <v>0</v>
      </c>
      <c r="BR316" s="729">
        <v>0</v>
      </c>
      <c r="BS316" s="729">
        <v>0</v>
      </c>
      <c r="BT316" s="729">
        <v>0</v>
      </c>
      <c r="BU316" s="729">
        <v>0</v>
      </c>
      <c r="BV316" s="729">
        <v>0</v>
      </c>
      <c r="BW316" s="729">
        <v>0</v>
      </c>
      <c r="BX316" s="729">
        <v>0</v>
      </c>
      <c r="BY316" s="729">
        <v>0</v>
      </c>
      <c r="BZ316" s="729">
        <v>0</v>
      </c>
      <c r="CA316" s="729">
        <v>0</v>
      </c>
      <c r="CB316" s="729">
        <v>0</v>
      </c>
      <c r="CC316" s="729">
        <v>0</v>
      </c>
      <c r="CD316" s="729">
        <v>0</v>
      </c>
      <c r="CE316" s="729">
        <v>0</v>
      </c>
      <c r="CF316" s="729">
        <v>0</v>
      </c>
      <c r="CG316" s="729">
        <v>0</v>
      </c>
      <c r="CH316" s="729">
        <v>0</v>
      </c>
      <c r="CI316" s="729">
        <v>0</v>
      </c>
      <c r="CJ316" s="729">
        <v>0</v>
      </c>
      <c r="CK316" s="729">
        <v>0</v>
      </c>
      <c r="CL316" s="729">
        <v>0</v>
      </c>
      <c r="CM316" s="729">
        <v>0</v>
      </c>
      <c r="CN316" s="729">
        <v>0</v>
      </c>
      <c r="CO316" s="729">
        <v>0</v>
      </c>
      <c r="CP316" s="729">
        <v>0</v>
      </c>
      <c r="CQ316" s="729">
        <v>0</v>
      </c>
      <c r="CR316" s="729">
        <v>0</v>
      </c>
      <c r="CS316" s="729">
        <v>0</v>
      </c>
      <c r="CT316" s="729">
        <v>0</v>
      </c>
      <c r="CU316" s="729">
        <v>0</v>
      </c>
      <c r="CV316" s="729">
        <v>0</v>
      </c>
      <c r="CW316" s="729">
        <v>0</v>
      </c>
      <c r="CX316" s="729">
        <v>0</v>
      </c>
      <c r="CY316" s="729">
        <v>0</v>
      </c>
      <c r="CZ316" s="729">
        <v>0</v>
      </c>
      <c r="DA316" s="729">
        <v>0</v>
      </c>
      <c r="DB316" s="729">
        <v>0</v>
      </c>
      <c r="DC316" s="729">
        <v>0</v>
      </c>
      <c r="DD316" s="729">
        <v>0</v>
      </c>
      <c r="DE316" s="729">
        <v>0</v>
      </c>
      <c r="DF316" s="729">
        <v>0</v>
      </c>
      <c r="DG316" s="729">
        <v>0</v>
      </c>
      <c r="DH316" s="729">
        <v>0</v>
      </c>
      <c r="DI316" s="729">
        <v>0</v>
      </c>
      <c r="DJ316" s="729">
        <v>0</v>
      </c>
      <c r="DK316" s="729">
        <v>0</v>
      </c>
      <c r="DL316" s="729">
        <v>0</v>
      </c>
      <c r="DM316" s="729">
        <v>0</v>
      </c>
      <c r="DN316" s="729">
        <v>0</v>
      </c>
      <c r="DO316" s="729">
        <v>0</v>
      </c>
      <c r="DP316" s="729">
        <v>0</v>
      </c>
      <c r="DQ316" s="729">
        <v>0</v>
      </c>
      <c r="DR316" s="729">
        <v>0</v>
      </c>
      <c r="DS316" s="729">
        <v>0</v>
      </c>
      <c r="DT316" s="729">
        <v>0</v>
      </c>
      <c r="DU316" s="729">
        <v>0</v>
      </c>
      <c r="DV316" s="729">
        <v>0</v>
      </c>
      <c r="DW316" s="729">
        <v>0</v>
      </c>
      <c r="DX316" s="733"/>
    </row>
    <row r="317" spans="2:128" x14ac:dyDescent="0.2">
      <c r="B317" s="752"/>
      <c r="C317" s="753"/>
      <c r="D317" s="749"/>
      <c r="E317" s="773"/>
      <c r="F317" s="749"/>
      <c r="G317" s="749"/>
      <c r="H317" s="749"/>
      <c r="I317" s="749"/>
      <c r="J317" s="749"/>
      <c r="K317" s="749"/>
      <c r="L317" s="749"/>
      <c r="M317" s="749"/>
      <c r="N317" s="749"/>
      <c r="O317" s="749"/>
      <c r="P317" s="749"/>
      <c r="Q317" s="749"/>
      <c r="R317" s="750"/>
      <c r="S317" s="749"/>
      <c r="T317" s="749"/>
      <c r="U317" s="739" t="s">
        <v>496</v>
      </c>
      <c r="V317" s="740" t="s">
        <v>123</v>
      </c>
      <c r="W317" s="774" t="s">
        <v>493</v>
      </c>
      <c r="X317" s="747">
        <v>636.05999999999995</v>
      </c>
      <c r="Y317" s="747">
        <v>636.05999999999995</v>
      </c>
      <c r="Z317" s="747">
        <v>636.05999999999995</v>
      </c>
      <c r="AA317" s="747">
        <v>636.05999999999995</v>
      </c>
      <c r="AB317" s="747">
        <v>636.05999999999995</v>
      </c>
      <c r="AC317" s="747">
        <v>636.05999999999995</v>
      </c>
      <c r="AD317" s="747">
        <v>636.05999999999995</v>
      </c>
      <c r="AE317" s="747">
        <v>636.05999999999995</v>
      </c>
      <c r="AF317" s="747">
        <v>636.05999999999995</v>
      </c>
      <c r="AG317" s="747">
        <v>636.05999999999995</v>
      </c>
      <c r="AH317" s="747">
        <v>636.05999999999995</v>
      </c>
      <c r="AI317" s="747">
        <v>636.05999999999995</v>
      </c>
      <c r="AJ317" s="747">
        <v>636.05999999999995</v>
      </c>
      <c r="AK317" s="747">
        <v>636.05999999999995</v>
      </c>
      <c r="AL317" s="747">
        <v>636.05999999999995</v>
      </c>
      <c r="AM317" s="747">
        <v>636.05999999999995</v>
      </c>
      <c r="AN317" s="747">
        <v>636.05999999999995</v>
      </c>
      <c r="AO317" s="747">
        <v>636.05999999999995</v>
      </c>
      <c r="AP317" s="747">
        <v>636.05999999999995</v>
      </c>
      <c r="AQ317" s="747">
        <v>636.05999999999995</v>
      </c>
      <c r="AR317" s="747">
        <v>636.05999999999995</v>
      </c>
      <c r="AS317" s="747">
        <v>636.05999999999995</v>
      </c>
      <c r="AT317" s="747">
        <v>636.05999999999995</v>
      </c>
      <c r="AU317" s="747">
        <v>636.05999999999995</v>
      </c>
      <c r="AV317" s="747">
        <v>636.05999999999995</v>
      </c>
      <c r="AW317" s="747">
        <v>0</v>
      </c>
      <c r="AX317" s="747">
        <v>0</v>
      </c>
      <c r="AY317" s="747">
        <v>0</v>
      </c>
      <c r="AZ317" s="747">
        <v>0</v>
      </c>
      <c r="BA317" s="747">
        <v>0</v>
      </c>
      <c r="BB317" s="747">
        <v>0</v>
      </c>
      <c r="BC317" s="747">
        <v>0</v>
      </c>
      <c r="BD317" s="747">
        <v>0</v>
      </c>
      <c r="BE317" s="747">
        <v>0</v>
      </c>
      <c r="BF317" s="747">
        <v>0</v>
      </c>
      <c r="BG317" s="747">
        <v>0</v>
      </c>
      <c r="BH317" s="747">
        <v>0</v>
      </c>
      <c r="BI317" s="747">
        <v>0</v>
      </c>
      <c r="BJ317" s="747">
        <v>0</v>
      </c>
      <c r="BK317" s="747">
        <v>0</v>
      </c>
      <c r="BL317" s="747">
        <v>0</v>
      </c>
      <c r="BM317" s="747">
        <v>0</v>
      </c>
      <c r="BN317" s="747">
        <v>0</v>
      </c>
      <c r="BO317" s="747">
        <v>0</v>
      </c>
      <c r="BP317" s="747">
        <v>0</v>
      </c>
      <c r="BQ317" s="747">
        <v>0</v>
      </c>
      <c r="BR317" s="747">
        <v>0</v>
      </c>
      <c r="BS317" s="747">
        <v>0</v>
      </c>
      <c r="BT317" s="747">
        <v>0</v>
      </c>
      <c r="BU317" s="747">
        <v>0</v>
      </c>
      <c r="BV317" s="747">
        <v>0</v>
      </c>
      <c r="BW317" s="747">
        <v>0</v>
      </c>
      <c r="BX317" s="747">
        <v>0</v>
      </c>
      <c r="BY317" s="747">
        <v>0</v>
      </c>
      <c r="BZ317" s="747">
        <v>0</v>
      </c>
      <c r="CA317" s="747">
        <v>0</v>
      </c>
      <c r="CB317" s="747">
        <v>0</v>
      </c>
      <c r="CC317" s="747">
        <v>0</v>
      </c>
      <c r="CD317" s="747">
        <v>0</v>
      </c>
      <c r="CE317" s="747">
        <v>0</v>
      </c>
      <c r="CF317" s="747">
        <v>0</v>
      </c>
      <c r="CG317" s="747">
        <v>0</v>
      </c>
      <c r="CH317" s="747">
        <v>0</v>
      </c>
      <c r="CI317" s="747">
        <v>0</v>
      </c>
      <c r="CJ317" s="747">
        <v>0</v>
      </c>
      <c r="CK317" s="747">
        <v>0</v>
      </c>
      <c r="CL317" s="747">
        <v>0</v>
      </c>
      <c r="CM317" s="747">
        <v>0</v>
      </c>
      <c r="CN317" s="747">
        <v>0</v>
      </c>
      <c r="CO317" s="747">
        <v>0</v>
      </c>
      <c r="CP317" s="747">
        <v>0</v>
      </c>
      <c r="CQ317" s="747">
        <v>0</v>
      </c>
      <c r="CR317" s="747">
        <v>0</v>
      </c>
      <c r="CS317" s="747">
        <v>0</v>
      </c>
      <c r="CT317" s="747">
        <v>0</v>
      </c>
      <c r="CU317" s="747">
        <v>0</v>
      </c>
      <c r="CV317" s="747">
        <v>0</v>
      </c>
      <c r="CW317" s="747">
        <v>0</v>
      </c>
      <c r="CX317" s="747">
        <v>0</v>
      </c>
      <c r="CY317" s="747">
        <v>0</v>
      </c>
      <c r="CZ317" s="747">
        <v>0</v>
      </c>
      <c r="DA317" s="747">
        <v>0</v>
      </c>
      <c r="DB317" s="747">
        <v>0</v>
      </c>
      <c r="DC317" s="747">
        <v>0</v>
      </c>
      <c r="DD317" s="747">
        <v>0</v>
      </c>
      <c r="DE317" s="747">
        <v>0</v>
      </c>
      <c r="DF317" s="747">
        <v>0</v>
      </c>
      <c r="DG317" s="747">
        <v>0</v>
      </c>
      <c r="DH317" s="747">
        <v>0</v>
      </c>
      <c r="DI317" s="747">
        <v>0</v>
      </c>
      <c r="DJ317" s="747">
        <v>0</v>
      </c>
      <c r="DK317" s="747">
        <v>0</v>
      </c>
      <c r="DL317" s="747">
        <v>0</v>
      </c>
      <c r="DM317" s="747">
        <v>0</v>
      </c>
      <c r="DN317" s="747">
        <v>0</v>
      </c>
      <c r="DO317" s="747">
        <v>0</v>
      </c>
      <c r="DP317" s="747">
        <v>0</v>
      </c>
      <c r="DQ317" s="747">
        <v>0</v>
      </c>
      <c r="DR317" s="747">
        <v>0</v>
      </c>
      <c r="DS317" s="747">
        <v>0</v>
      </c>
      <c r="DT317" s="747">
        <v>0</v>
      </c>
      <c r="DU317" s="747">
        <v>0</v>
      </c>
      <c r="DV317" s="747">
        <v>0</v>
      </c>
      <c r="DW317" s="747">
        <v>0</v>
      </c>
      <c r="DX317" s="733"/>
    </row>
    <row r="318" spans="2:128" x14ac:dyDescent="0.2">
      <c r="B318" s="752"/>
      <c r="C318" s="753"/>
      <c r="D318" s="749"/>
      <c r="E318" s="773"/>
      <c r="F318" s="749"/>
      <c r="G318" s="749"/>
      <c r="H318" s="749"/>
      <c r="I318" s="749"/>
      <c r="J318" s="749"/>
      <c r="K318" s="749"/>
      <c r="L318" s="749"/>
      <c r="M318" s="749"/>
      <c r="N318" s="749"/>
      <c r="O318" s="749"/>
      <c r="P318" s="749"/>
      <c r="Q318" s="749"/>
      <c r="R318" s="750"/>
      <c r="S318" s="749"/>
      <c r="T318" s="749"/>
      <c r="U318" s="775" t="s">
        <v>497</v>
      </c>
      <c r="V318" s="776" t="s">
        <v>123</v>
      </c>
      <c r="W318" s="774" t="s">
        <v>493</v>
      </c>
      <c r="X318" s="747">
        <v>-11.6654</v>
      </c>
      <c r="Y318" s="747">
        <v>-22.406845539339134</v>
      </c>
      <c r="Z318" s="747">
        <v>-32.297518150187337</v>
      </c>
      <c r="AA318" s="747">
        <v>-41.404803043706551</v>
      </c>
      <c r="AB318" s="747">
        <v>-49.790748205894118</v>
      </c>
      <c r="AC318" s="747">
        <v>-57.5124871308793</v>
      </c>
      <c r="AD318" s="747">
        <v>-64.622628071757745</v>
      </c>
      <c r="AE318" s="747">
        <v>-71.169612460931816</v>
      </c>
      <c r="AF318" s="747">
        <v>-77.198044941876915</v>
      </c>
      <c r="AG318" s="747">
        <v>-82.748997260841932</v>
      </c>
      <c r="AH318" s="747">
        <v>-87.860288088900248</v>
      </c>
      <c r="AI318" s="747">
        <v>-92.566740680779802</v>
      </c>
      <c r="AJ318" s="747">
        <v>-96.900420125904347</v>
      </c>
      <c r="AK318" s="747">
        <v>-100.89085180803771</v>
      </c>
      <c r="AL318" s="747">
        <v>-104.56522256189862</v>
      </c>
      <c r="AM318" s="747">
        <v>-107.94856589722683</v>
      </c>
      <c r="AN318" s="747">
        <v>-111.06393255223341</v>
      </c>
      <c r="AO318" s="747">
        <v>-113.93254753841703</v>
      </c>
      <c r="AP318" s="747">
        <v>-116.57395474669305</v>
      </c>
      <c r="AQ318" s="747">
        <v>-119.0061501000384</v>
      </c>
      <c r="AR318" s="747">
        <v>-121.24570415982144</v>
      </c>
      <c r="AS318" s="747">
        <v>-123.30787502113482</v>
      </c>
      <c r="AT318" s="747">
        <v>-125.20671226628801</v>
      </c>
      <c r="AU318" s="747">
        <v>-126.95515268469471</v>
      </c>
      <c r="AV318" s="747">
        <v>-128.56510841129599</v>
      </c>
      <c r="AW318" s="747">
        <v>-118.38214808400637</v>
      </c>
      <c r="AX318" s="747">
        <v>-109.00572603376952</v>
      </c>
      <c r="AY318" s="747">
        <v>-100.37196064154314</v>
      </c>
      <c r="AZ318" s="747">
        <v>-92.42203001250077</v>
      </c>
      <c r="BA318" s="747">
        <v>-85.101771222113584</v>
      </c>
      <c r="BB318" s="747">
        <v>-78.361311303824237</v>
      </c>
      <c r="BC318" s="747">
        <v>-72.154727464229964</v>
      </c>
      <c r="BD318" s="747">
        <v>-66.439734210818656</v>
      </c>
      <c r="BE318" s="747">
        <v>-61.177395260657633</v>
      </c>
      <c r="BF318" s="747">
        <v>-56.33185826726713</v>
      </c>
      <c r="BG318" s="747">
        <v>-51.870110558370982</v>
      </c>
      <c r="BH318" s="747">
        <v>-47.761754220364651</v>
      </c>
      <c r="BI318" s="747">
        <v>-43.978798997149504</v>
      </c>
      <c r="BJ318" s="747">
        <v>-40.495471592352075</v>
      </c>
      <c r="BK318" s="747">
        <v>-37.288040075702924</v>
      </c>
      <c r="BL318" s="747">
        <v>-34.334652197254954</v>
      </c>
      <c r="BM318" s="747">
        <v>-31.615186507874981</v>
      </c>
      <c r="BN318" s="747">
        <v>-29.111115271691364</v>
      </c>
      <c r="BO318" s="747">
        <v>-26.805378236519676</v>
      </c>
      <c r="BP318" s="747">
        <v>-24.682266402263316</v>
      </c>
      <c r="BQ318" s="747">
        <v>-22.727314995402772</v>
      </c>
      <c r="BR318" s="747">
        <v>-20.927204920407743</v>
      </c>
      <c r="BS318" s="747">
        <v>-19.269672016660351</v>
      </c>
      <c r="BT318" s="747">
        <v>-17.743423502656103</v>
      </c>
      <c r="BU318" s="747">
        <v>-16.33806103821648</v>
      </c>
      <c r="BV318" s="747">
        <v>-15.044009880535681</v>
      </c>
      <c r="BW318" s="747">
        <v>-13.852453651401053</v>
      </c>
      <c r="BX318" s="747">
        <v>-12.755274271156061</v>
      </c>
      <c r="BY318" s="747">
        <v>-11.744996650175434</v>
      </c>
      <c r="BZ318" s="747">
        <v>-10.814737761035197</v>
      </c>
      <c r="CA318" s="747">
        <v>-9.9581597444060197</v>
      </c>
      <c r="CB318" s="747">
        <v>-9.1694267291800191</v>
      </c>
      <c r="CC318" s="747">
        <v>-8.4431650726462628</v>
      </c>
      <c r="CD318" s="747">
        <v>-7.7744267498311395</v>
      </c>
      <c r="CE318" s="747">
        <v>-7.1586556425748391</v>
      </c>
      <c r="CF318" s="747">
        <v>-6.5916564986713206</v>
      </c>
      <c r="CG318" s="747">
        <v>-6.0695663495901444</v>
      </c>
      <c r="CH318" s="747">
        <v>-5.588828192048962</v>
      </c>
      <c r="CI318" s="747">
        <v>-5.1461667541290579</v>
      </c>
      <c r="CJ318" s="747">
        <v>-4.7385661808283395</v>
      </c>
      <c r="CK318" s="747">
        <v>-4.3632494870233201</v>
      </c>
      <c r="CL318" s="747">
        <v>-4.0176596378530025</v>
      </c>
      <c r="CM318" s="747">
        <v>-3.699442127625201</v>
      </c>
      <c r="CN318" s="747">
        <v>-3.4064289385552993</v>
      </c>
      <c r="CO318" s="747">
        <v>-3.1366237700482245</v>
      </c>
      <c r="CP318" s="747">
        <v>-2.8881884378906508</v>
      </c>
      <c r="CQ318" s="747">
        <v>-2.6594303506910513</v>
      </c>
      <c r="CR318" s="747">
        <v>-2.4487909782445101</v>
      </c>
      <c r="CS318" s="747">
        <v>-2.2548352332571886</v>
      </c>
      <c r="CT318" s="747">
        <v>-2.0762416940880843</v>
      </c>
      <c r="CU318" s="747">
        <v>-1.9117936018955524</v>
      </c>
      <c r="CV318" s="747">
        <v>-1.7603705708520989</v>
      </c>
      <c r="CW318" s="747">
        <v>-1.6209409549490943</v>
      </c>
      <c r="CX318" s="747">
        <v>-1.4925548193863958</v>
      </c>
      <c r="CY318" s="747">
        <v>-1.3743374686609227</v>
      </c>
      <c r="CZ318" s="729">
        <v>0</v>
      </c>
      <c r="DA318" s="729">
        <v>0</v>
      </c>
      <c r="DB318" s="729">
        <v>0</v>
      </c>
      <c r="DC318" s="729">
        <v>0</v>
      </c>
      <c r="DD318" s="729">
        <v>0</v>
      </c>
      <c r="DE318" s="729">
        <v>0</v>
      </c>
      <c r="DF318" s="729">
        <v>0</v>
      </c>
      <c r="DG318" s="729">
        <v>0</v>
      </c>
      <c r="DH318" s="729">
        <v>0</v>
      </c>
      <c r="DI318" s="729">
        <v>0</v>
      </c>
      <c r="DJ318" s="729">
        <v>0</v>
      </c>
      <c r="DK318" s="729">
        <v>0</v>
      </c>
      <c r="DL318" s="729">
        <v>0</v>
      </c>
      <c r="DM318" s="729">
        <v>0</v>
      </c>
      <c r="DN318" s="729">
        <v>0</v>
      </c>
      <c r="DO318" s="729">
        <v>0</v>
      </c>
      <c r="DP318" s="729">
        <v>0</v>
      </c>
      <c r="DQ318" s="729">
        <v>0</v>
      </c>
      <c r="DR318" s="729">
        <v>0</v>
      </c>
      <c r="DS318" s="729">
        <v>0</v>
      </c>
      <c r="DT318" s="729">
        <v>0</v>
      </c>
      <c r="DU318" s="729">
        <v>0</v>
      </c>
      <c r="DV318" s="729">
        <v>0</v>
      </c>
      <c r="DW318" s="729">
        <v>0</v>
      </c>
      <c r="DX318" s="733"/>
    </row>
    <row r="319" spans="2:128" x14ac:dyDescent="0.2">
      <c r="B319" s="752"/>
      <c r="C319" s="753"/>
      <c r="D319" s="749"/>
      <c r="E319" s="773"/>
      <c r="F319" s="749"/>
      <c r="G319" s="749"/>
      <c r="H319" s="749"/>
      <c r="I319" s="749"/>
      <c r="J319" s="749"/>
      <c r="K319" s="749"/>
      <c r="L319" s="749"/>
      <c r="M319" s="749"/>
      <c r="N319" s="749"/>
      <c r="O319" s="749"/>
      <c r="P319" s="749"/>
      <c r="Q319" s="749"/>
      <c r="R319" s="750"/>
      <c r="S319" s="749"/>
      <c r="T319" s="749"/>
      <c r="U319" s="739" t="s">
        <v>498</v>
      </c>
      <c r="V319" s="740" t="s">
        <v>123</v>
      </c>
      <c r="W319" s="774" t="s">
        <v>493</v>
      </c>
      <c r="X319" s="747">
        <v>0.21</v>
      </c>
      <c r="Y319" s="747">
        <v>0.21</v>
      </c>
      <c r="Z319" s="747">
        <v>0.21</v>
      </c>
      <c r="AA319" s="747">
        <v>0.21</v>
      </c>
      <c r="AB319" s="747">
        <v>0.21</v>
      </c>
      <c r="AC319" s="747">
        <v>0.21</v>
      </c>
      <c r="AD319" s="747">
        <v>0.21</v>
      </c>
      <c r="AE319" s="747">
        <v>0.21</v>
      </c>
      <c r="AF319" s="747">
        <v>0.21</v>
      </c>
      <c r="AG319" s="747">
        <v>0.21</v>
      </c>
      <c r="AH319" s="747">
        <v>0.21</v>
      </c>
      <c r="AI319" s="747">
        <v>0.21</v>
      </c>
      <c r="AJ319" s="747">
        <v>0.21</v>
      </c>
      <c r="AK319" s="747">
        <v>0.21</v>
      </c>
      <c r="AL319" s="747">
        <v>0.21</v>
      </c>
      <c r="AM319" s="747">
        <v>0.21</v>
      </c>
      <c r="AN319" s="747">
        <v>0.21</v>
      </c>
      <c r="AO319" s="747">
        <v>0.21</v>
      </c>
      <c r="AP319" s="747">
        <v>0.21</v>
      </c>
      <c r="AQ319" s="747">
        <v>0.21</v>
      </c>
      <c r="AR319" s="747">
        <v>0.21</v>
      </c>
      <c r="AS319" s="747">
        <v>0.21</v>
      </c>
      <c r="AT319" s="747">
        <v>0.21</v>
      </c>
      <c r="AU319" s="747">
        <v>0.21</v>
      </c>
      <c r="AV319" s="747">
        <v>0.21</v>
      </c>
      <c r="AW319" s="747">
        <v>0.21</v>
      </c>
      <c r="AX319" s="747">
        <v>0.21</v>
      </c>
      <c r="AY319" s="747">
        <v>0.21</v>
      </c>
      <c r="AZ319" s="747">
        <v>0.21</v>
      </c>
      <c r="BA319" s="747">
        <v>0.21</v>
      </c>
      <c r="BB319" s="747">
        <v>0.21</v>
      </c>
      <c r="BC319" s="747">
        <v>0.21</v>
      </c>
      <c r="BD319" s="747">
        <v>0.21</v>
      </c>
      <c r="BE319" s="747">
        <v>0.21</v>
      </c>
      <c r="BF319" s="747">
        <v>0.21</v>
      </c>
      <c r="BG319" s="747">
        <v>0.21</v>
      </c>
      <c r="BH319" s="747">
        <v>0.21</v>
      </c>
      <c r="BI319" s="747">
        <v>0.21</v>
      </c>
      <c r="BJ319" s="747">
        <v>0.21</v>
      </c>
      <c r="BK319" s="747">
        <v>0.21</v>
      </c>
      <c r="BL319" s="747">
        <v>0.21</v>
      </c>
      <c r="BM319" s="747">
        <v>0.21</v>
      </c>
      <c r="BN319" s="747">
        <v>0.21</v>
      </c>
      <c r="BO319" s="747">
        <v>0.21</v>
      </c>
      <c r="BP319" s="747">
        <v>0.21</v>
      </c>
      <c r="BQ319" s="747">
        <v>0.21</v>
      </c>
      <c r="BR319" s="747">
        <v>0.21</v>
      </c>
      <c r="BS319" s="747">
        <v>0.21</v>
      </c>
      <c r="BT319" s="747">
        <v>0.21</v>
      </c>
      <c r="BU319" s="747">
        <v>0.21</v>
      </c>
      <c r="BV319" s="747">
        <v>0.21</v>
      </c>
      <c r="BW319" s="747">
        <v>0.21</v>
      </c>
      <c r="BX319" s="747">
        <v>0.21</v>
      </c>
      <c r="BY319" s="747">
        <v>0.21</v>
      </c>
      <c r="BZ319" s="747">
        <v>0.21</v>
      </c>
      <c r="CA319" s="747">
        <v>0.21</v>
      </c>
      <c r="CB319" s="747">
        <v>0.21</v>
      </c>
      <c r="CC319" s="747">
        <v>0.21</v>
      </c>
      <c r="CD319" s="747">
        <v>0.21</v>
      </c>
      <c r="CE319" s="747">
        <v>0.21</v>
      </c>
      <c r="CF319" s="747">
        <v>0.21</v>
      </c>
      <c r="CG319" s="747">
        <v>0.21</v>
      </c>
      <c r="CH319" s="747">
        <v>0.21</v>
      </c>
      <c r="CI319" s="747">
        <v>0.21</v>
      </c>
      <c r="CJ319" s="747">
        <v>0.21</v>
      </c>
      <c r="CK319" s="747">
        <v>0.21</v>
      </c>
      <c r="CL319" s="747">
        <v>0.21</v>
      </c>
      <c r="CM319" s="747">
        <v>0.21</v>
      </c>
      <c r="CN319" s="747">
        <v>0.21</v>
      </c>
      <c r="CO319" s="747">
        <v>0.21</v>
      </c>
      <c r="CP319" s="747">
        <v>0.21</v>
      </c>
      <c r="CQ319" s="747">
        <v>0.21</v>
      </c>
      <c r="CR319" s="747">
        <v>0.21</v>
      </c>
      <c r="CS319" s="747">
        <v>0.21</v>
      </c>
      <c r="CT319" s="747">
        <v>0.21</v>
      </c>
      <c r="CU319" s="747">
        <v>0.21</v>
      </c>
      <c r="CV319" s="747">
        <v>0.21</v>
      </c>
      <c r="CW319" s="747">
        <v>0.21</v>
      </c>
      <c r="CX319" s="747">
        <v>0.21</v>
      </c>
      <c r="CY319" s="747">
        <v>0.21</v>
      </c>
      <c r="CZ319" s="729">
        <v>0</v>
      </c>
      <c r="DA319" s="747">
        <v>0</v>
      </c>
      <c r="DB319" s="747">
        <v>0</v>
      </c>
      <c r="DC319" s="747">
        <v>0</v>
      </c>
      <c r="DD319" s="747">
        <v>0</v>
      </c>
      <c r="DE319" s="747">
        <v>0</v>
      </c>
      <c r="DF319" s="747">
        <v>0</v>
      </c>
      <c r="DG319" s="747">
        <v>0</v>
      </c>
      <c r="DH319" s="747">
        <v>0</v>
      </c>
      <c r="DI319" s="747">
        <v>0</v>
      </c>
      <c r="DJ319" s="747">
        <v>0</v>
      </c>
      <c r="DK319" s="747">
        <v>0</v>
      </c>
      <c r="DL319" s="747">
        <v>0</v>
      </c>
      <c r="DM319" s="747">
        <v>0</v>
      </c>
      <c r="DN319" s="747">
        <v>0</v>
      </c>
      <c r="DO319" s="747">
        <v>0</v>
      </c>
      <c r="DP319" s="747">
        <v>0</v>
      </c>
      <c r="DQ319" s="747">
        <v>0</v>
      </c>
      <c r="DR319" s="747">
        <v>0</v>
      </c>
      <c r="DS319" s="747">
        <v>0</v>
      </c>
      <c r="DT319" s="747">
        <v>0</v>
      </c>
      <c r="DU319" s="747">
        <v>0</v>
      </c>
      <c r="DV319" s="747">
        <v>0</v>
      </c>
      <c r="DW319" s="747">
        <v>0</v>
      </c>
      <c r="DX319" s="733"/>
    </row>
    <row r="320" spans="2:128" x14ac:dyDescent="0.2">
      <c r="B320" s="756"/>
      <c r="C320" s="753"/>
      <c r="D320" s="749"/>
      <c r="E320" s="773"/>
      <c r="F320" s="749"/>
      <c r="G320" s="749"/>
      <c r="H320" s="749"/>
      <c r="I320" s="749"/>
      <c r="J320" s="749"/>
      <c r="K320" s="749"/>
      <c r="L320" s="749"/>
      <c r="M320" s="749"/>
      <c r="N320" s="749"/>
      <c r="O320" s="749"/>
      <c r="P320" s="749"/>
      <c r="Q320" s="749"/>
      <c r="R320" s="750"/>
      <c r="S320" s="749"/>
      <c r="T320" s="749"/>
      <c r="U320" s="739" t="s">
        <v>499</v>
      </c>
      <c r="V320" s="740" t="s">
        <v>123</v>
      </c>
      <c r="W320" s="774" t="s">
        <v>493</v>
      </c>
      <c r="X320" s="729">
        <v>0</v>
      </c>
      <c r="Y320" s="729">
        <v>0</v>
      </c>
      <c r="Z320" s="729">
        <v>0</v>
      </c>
      <c r="AA320" s="729">
        <v>0</v>
      </c>
      <c r="AB320" s="729">
        <v>0</v>
      </c>
      <c r="AC320" s="729">
        <v>0</v>
      </c>
      <c r="AD320" s="729">
        <v>0</v>
      </c>
      <c r="AE320" s="729">
        <v>0</v>
      </c>
      <c r="AF320" s="729">
        <v>0</v>
      </c>
      <c r="AG320" s="729">
        <v>0</v>
      </c>
      <c r="AH320" s="729">
        <v>0</v>
      </c>
      <c r="AI320" s="729">
        <v>0</v>
      </c>
      <c r="AJ320" s="729">
        <v>0</v>
      </c>
      <c r="AK320" s="729">
        <v>0</v>
      </c>
      <c r="AL320" s="729">
        <v>0</v>
      </c>
      <c r="AM320" s="729">
        <v>0</v>
      </c>
      <c r="AN320" s="729">
        <v>0</v>
      </c>
      <c r="AO320" s="729">
        <v>0</v>
      </c>
      <c r="AP320" s="729">
        <v>0</v>
      </c>
      <c r="AQ320" s="729">
        <v>0</v>
      </c>
      <c r="AR320" s="729">
        <v>0</v>
      </c>
      <c r="AS320" s="729">
        <v>0</v>
      </c>
      <c r="AT320" s="729">
        <v>0</v>
      </c>
      <c r="AU320" s="729">
        <v>0</v>
      </c>
      <c r="AV320" s="729">
        <v>0</v>
      </c>
      <c r="AW320" s="729">
        <v>0</v>
      </c>
      <c r="AX320" s="729">
        <v>0</v>
      </c>
      <c r="AY320" s="729">
        <v>0</v>
      </c>
      <c r="AZ320" s="729">
        <v>0</v>
      </c>
      <c r="BA320" s="729">
        <v>0</v>
      </c>
      <c r="BB320" s="729">
        <v>0</v>
      </c>
      <c r="BC320" s="729">
        <v>0</v>
      </c>
      <c r="BD320" s="729">
        <v>0</v>
      </c>
      <c r="BE320" s="729">
        <v>0</v>
      </c>
      <c r="BF320" s="729">
        <v>0</v>
      </c>
      <c r="BG320" s="729">
        <v>0</v>
      </c>
      <c r="BH320" s="729">
        <v>0</v>
      </c>
      <c r="BI320" s="729">
        <v>0</v>
      </c>
      <c r="BJ320" s="729">
        <v>0</v>
      </c>
      <c r="BK320" s="729">
        <v>0</v>
      </c>
      <c r="BL320" s="729">
        <v>0</v>
      </c>
      <c r="BM320" s="729">
        <v>0</v>
      </c>
      <c r="BN320" s="729">
        <v>0</v>
      </c>
      <c r="BO320" s="729">
        <v>0</v>
      </c>
      <c r="BP320" s="729">
        <v>0</v>
      </c>
      <c r="BQ320" s="729">
        <v>0</v>
      </c>
      <c r="BR320" s="729">
        <v>0</v>
      </c>
      <c r="BS320" s="729">
        <v>0</v>
      </c>
      <c r="BT320" s="729">
        <v>0</v>
      </c>
      <c r="BU320" s="729">
        <v>0</v>
      </c>
      <c r="BV320" s="729">
        <v>0</v>
      </c>
      <c r="BW320" s="729">
        <v>0</v>
      </c>
      <c r="BX320" s="729">
        <v>0</v>
      </c>
      <c r="BY320" s="729">
        <v>0</v>
      </c>
      <c r="BZ320" s="729">
        <v>0</v>
      </c>
      <c r="CA320" s="729">
        <v>0</v>
      </c>
      <c r="CB320" s="729">
        <v>0</v>
      </c>
      <c r="CC320" s="729">
        <v>0</v>
      </c>
      <c r="CD320" s="729">
        <v>0</v>
      </c>
      <c r="CE320" s="729">
        <v>0</v>
      </c>
      <c r="CF320" s="729">
        <v>0</v>
      </c>
      <c r="CG320" s="729">
        <v>0</v>
      </c>
      <c r="CH320" s="729">
        <v>0</v>
      </c>
      <c r="CI320" s="729">
        <v>0</v>
      </c>
      <c r="CJ320" s="729">
        <v>0</v>
      </c>
      <c r="CK320" s="729">
        <v>0</v>
      </c>
      <c r="CL320" s="729">
        <v>0</v>
      </c>
      <c r="CM320" s="729">
        <v>0</v>
      </c>
      <c r="CN320" s="729">
        <v>0</v>
      </c>
      <c r="CO320" s="729">
        <v>0</v>
      </c>
      <c r="CP320" s="729">
        <v>0</v>
      </c>
      <c r="CQ320" s="729">
        <v>0</v>
      </c>
      <c r="CR320" s="729">
        <v>0</v>
      </c>
      <c r="CS320" s="729">
        <v>0</v>
      </c>
      <c r="CT320" s="729">
        <v>0</v>
      </c>
      <c r="CU320" s="729">
        <v>0</v>
      </c>
      <c r="CV320" s="729">
        <v>0</v>
      </c>
      <c r="CW320" s="729">
        <v>0</v>
      </c>
      <c r="CX320" s="729">
        <v>0</v>
      </c>
      <c r="CY320" s="729">
        <v>0</v>
      </c>
      <c r="CZ320" s="729">
        <v>0</v>
      </c>
      <c r="DA320" s="729">
        <v>0</v>
      </c>
      <c r="DB320" s="729">
        <v>0</v>
      </c>
      <c r="DC320" s="729">
        <v>0</v>
      </c>
      <c r="DD320" s="729">
        <v>0</v>
      </c>
      <c r="DE320" s="729">
        <v>0</v>
      </c>
      <c r="DF320" s="729">
        <v>0</v>
      </c>
      <c r="DG320" s="729">
        <v>0</v>
      </c>
      <c r="DH320" s="729">
        <v>0</v>
      </c>
      <c r="DI320" s="729">
        <v>0</v>
      </c>
      <c r="DJ320" s="729">
        <v>0</v>
      </c>
      <c r="DK320" s="729">
        <v>0</v>
      </c>
      <c r="DL320" s="729">
        <v>0</v>
      </c>
      <c r="DM320" s="729">
        <v>0</v>
      </c>
      <c r="DN320" s="729">
        <v>0</v>
      </c>
      <c r="DO320" s="729">
        <v>0</v>
      </c>
      <c r="DP320" s="729">
        <v>0</v>
      </c>
      <c r="DQ320" s="729">
        <v>0</v>
      </c>
      <c r="DR320" s="729">
        <v>0</v>
      </c>
      <c r="DS320" s="729">
        <v>0</v>
      </c>
      <c r="DT320" s="729">
        <v>0</v>
      </c>
      <c r="DU320" s="729">
        <v>0</v>
      </c>
      <c r="DV320" s="729">
        <v>0</v>
      </c>
      <c r="DW320" s="729">
        <v>0</v>
      </c>
      <c r="DX320" s="733"/>
    </row>
    <row r="321" spans="2:128" x14ac:dyDescent="0.2">
      <c r="B321" s="756"/>
      <c r="C321" s="753"/>
      <c r="D321" s="749"/>
      <c r="E321" s="773"/>
      <c r="F321" s="749"/>
      <c r="G321" s="749"/>
      <c r="H321" s="749"/>
      <c r="I321" s="749"/>
      <c r="J321" s="749"/>
      <c r="K321" s="749"/>
      <c r="L321" s="749"/>
      <c r="M321" s="749"/>
      <c r="N321" s="749"/>
      <c r="O321" s="749"/>
      <c r="P321" s="749"/>
      <c r="Q321" s="749"/>
      <c r="R321" s="750"/>
      <c r="S321" s="749"/>
      <c r="T321" s="749"/>
      <c r="U321" s="739" t="s">
        <v>500</v>
      </c>
      <c r="V321" s="740" t="s">
        <v>123</v>
      </c>
      <c r="W321" s="774" t="s">
        <v>493</v>
      </c>
      <c r="X321" s="747">
        <v>-21.96838585614611</v>
      </c>
      <c r="Y321" s="747">
        <v>-44.287794763310949</v>
      </c>
      <c r="Z321" s="747">
        <v>-66.152672457405401</v>
      </c>
      <c r="AA321" s="747">
        <v>-87.551257227397215</v>
      </c>
      <c r="AB321" s="747">
        <v>-108.47650197652698</v>
      </c>
      <c r="AC321" s="747">
        <v>-128.92540116885584</v>
      </c>
      <c r="AD321" s="747">
        <v>-148.89839481721657</v>
      </c>
      <c r="AE321" s="747">
        <v>-168.39884153080783</v>
      </c>
      <c r="AF321" s="747">
        <v>-187.43255342174956</v>
      </c>
      <c r="AG321" s="747">
        <v>-206.00738637733173</v>
      </c>
      <c r="AH321" s="747">
        <v>-224.13287984522205</v>
      </c>
      <c r="AI321" s="747">
        <v>-258.11891070503378</v>
      </c>
      <c r="AJ321" s="747">
        <v>-293.21166859696558</v>
      </c>
      <c r="AK321" s="747">
        <v>-329.24185112651651</v>
      </c>
      <c r="AL321" s="747">
        <v>-366.06003206505238</v>
      </c>
      <c r="AM321" s="747">
        <v>-403.53457487736517</v>
      </c>
      <c r="AN321" s="747">
        <v>-441.54975207524586</v>
      </c>
      <c r="AO321" s="747">
        <v>-480.0165638815397</v>
      </c>
      <c r="AP321" s="747">
        <v>-518.82116048936666</v>
      </c>
      <c r="AQ321" s="747">
        <v>-557.8985468386752</v>
      </c>
      <c r="AR321" s="747">
        <v>-597.18129532150385</v>
      </c>
      <c r="AS321" s="747">
        <v>-636.61094818150787</v>
      </c>
      <c r="AT321" s="747">
        <v>-676.1370196044868</v>
      </c>
      <c r="AU321" s="747">
        <v>-715.71609961582203</v>
      </c>
      <c r="AV321" s="747">
        <v>-755.31104991792358</v>
      </c>
      <c r="AW321" s="747">
        <v>-725.61532121254538</v>
      </c>
      <c r="AX321" s="747">
        <v>-694.07112459616917</v>
      </c>
      <c r="AY321" s="747">
        <v>-662.97176153638065</v>
      </c>
      <c r="AZ321" s="747">
        <v>-632.44465507411542</v>
      </c>
      <c r="BA321" s="747">
        <v>-602.59425263221226</v>
      </c>
      <c r="BB321" s="747">
        <v>-573.50486619545495</v>
      </c>
      <c r="BC321" s="747">
        <v>-546.75561702113987</v>
      </c>
      <c r="BD321" s="747">
        <v>-520.10852568137057</v>
      </c>
      <c r="BE321" s="747">
        <v>-494.32719071322435</v>
      </c>
      <c r="BF321" s="747">
        <v>-469.37197772422991</v>
      </c>
      <c r="BG321" s="747">
        <v>-444.85208792334566</v>
      </c>
      <c r="BH321" s="747">
        <v>-421.34098766194728</v>
      </c>
      <c r="BI321" s="747">
        <v>-398.37061056980377</v>
      </c>
      <c r="BJ321" s="747">
        <v>-376.16792697526643</v>
      </c>
      <c r="BK321" s="747">
        <v>-354.83875887269608</v>
      </c>
      <c r="BL321" s="747">
        <v>-334.33249064474944</v>
      </c>
      <c r="BM321" s="747">
        <v>-313.40506213931229</v>
      </c>
      <c r="BN321" s="747">
        <v>-293.66445933093001</v>
      </c>
      <c r="BO321" s="747">
        <v>-274.6107512589216</v>
      </c>
      <c r="BP321" s="747">
        <v>-256.52533502793051</v>
      </c>
      <c r="BQ321" s="747">
        <v>-239.17542591570194</v>
      </c>
      <c r="BR321" s="747">
        <v>-222.92698322829156</v>
      </c>
      <c r="BS321" s="747">
        <v>-207.34226503096281</v>
      </c>
      <c r="BT321" s="747">
        <v>-192.66463988434472</v>
      </c>
      <c r="BU321" s="747">
        <v>-178.76750974033942</v>
      </c>
      <c r="BV321" s="747">
        <v>-165.69054895334764</v>
      </c>
      <c r="BW321" s="747">
        <v>-153.55692934478628</v>
      </c>
      <c r="BX321" s="747">
        <v>-142.14989455390878</v>
      </c>
      <c r="BY321" s="747">
        <v>-131.48162959878115</v>
      </c>
      <c r="BZ321" s="747">
        <v>-121.39377148714209</v>
      </c>
      <c r="CA321" s="747">
        <v>-112.09414503194715</v>
      </c>
      <c r="CB321" s="747">
        <v>-103.24059443225023</v>
      </c>
      <c r="CC321" s="747">
        <v>-95.097650506323291</v>
      </c>
      <c r="CD321" s="747">
        <v>-87.456411798431972</v>
      </c>
      <c r="CE321" s="747">
        <v>-80.380786515020176</v>
      </c>
      <c r="CF321" s="747">
        <v>-73.743741375793562</v>
      </c>
      <c r="CG321" s="747">
        <v>-67.868535557498632</v>
      </c>
      <c r="CH321" s="747">
        <v>-62.351621370090747</v>
      </c>
      <c r="CI321" s="747">
        <v>-57.239254729722482</v>
      </c>
      <c r="CJ321" s="747">
        <v>-52.512208996478094</v>
      </c>
      <c r="CK321" s="747">
        <v>-48.196319303527289</v>
      </c>
      <c r="CL321" s="747">
        <v>-44.148458747959282</v>
      </c>
      <c r="CM321" s="747">
        <v>-40.40725231089872</v>
      </c>
      <c r="CN321" s="747">
        <v>-36.975864139820345</v>
      </c>
      <c r="CO321" s="747">
        <v>-33.802129295755442</v>
      </c>
      <c r="CP321" s="747">
        <v>-30.8970236084742</v>
      </c>
      <c r="CQ321" s="747">
        <v>-28.27255742104235</v>
      </c>
      <c r="CR321" s="747">
        <v>-25.865532826583124</v>
      </c>
      <c r="CS321" s="747">
        <v>-23.623851914623533</v>
      </c>
      <c r="CT321" s="747">
        <v>-21.570657076835587</v>
      </c>
      <c r="CU321" s="747">
        <v>-19.687527653857106</v>
      </c>
      <c r="CV321" s="747">
        <v>-17.963156433971125</v>
      </c>
      <c r="CW321" s="747">
        <v>-16.394851008200302</v>
      </c>
      <c r="CX321" s="747">
        <v>-14.938022372284893</v>
      </c>
      <c r="CY321" s="747">
        <v>-13.622779948486754</v>
      </c>
      <c r="CZ321" s="729">
        <v>0</v>
      </c>
      <c r="DA321" s="747">
        <v>0</v>
      </c>
      <c r="DB321" s="747">
        <v>0</v>
      </c>
      <c r="DC321" s="747">
        <v>0</v>
      </c>
      <c r="DD321" s="747">
        <v>0</v>
      </c>
      <c r="DE321" s="747">
        <v>0</v>
      </c>
      <c r="DF321" s="747">
        <v>0</v>
      </c>
      <c r="DG321" s="747">
        <v>0</v>
      </c>
      <c r="DH321" s="747">
        <v>0</v>
      </c>
      <c r="DI321" s="747">
        <v>0</v>
      </c>
      <c r="DJ321" s="747">
        <v>0</v>
      </c>
      <c r="DK321" s="747">
        <v>0</v>
      </c>
      <c r="DL321" s="747">
        <v>0</v>
      </c>
      <c r="DM321" s="747">
        <v>0</v>
      </c>
      <c r="DN321" s="747">
        <v>0</v>
      </c>
      <c r="DO321" s="747">
        <v>0</v>
      </c>
      <c r="DP321" s="747">
        <v>0</v>
      </c>
      <c r="DQ321" s="747">
        <v>0</v>
      </c>
      <c r="DR321" s="747">
        <v>0</v>
      </c>
      <c r="DS321" s="747">
        <v>0</v>
      </c>
      <c r="DT321" s="747">
        <v>0</v>
      </c>
      <c r="DU321" s="747">
        <v>0</v>
      </c>
      <c r="DV321" s="747">
        <v>0</v>
      </c>
      <c r="DW321" s="747">
        <v>0</v>
      </c>
      <c r="DX321" s="733"/>
    </row>
    <row r="322" spans="2:128" x14ac:dyDescent="0.2">
      <c r="B322" s="756"/>
      <c r="C322" s="753"/>
      <c r="D322" s="749"/>
      <c r="E322" s="773"/>
      <c r="F322" s="749"/>
      <c r="G322" s="749"/>
      <c r="H322" s="749"/>
      <c r="I322" s="749"/>
      <c r="J322" s="749"/>
      <c r="K322" s="749"/>
      <c r="L322" s="749"/>
      <c r="M322" s="749"/>
      <c r="N322" s="749"/>
      <c r="O322" s="749"/>
      <c r="P322" s="749"/>
      <c r="Q322" s="749"/>
      <c r="R322" s="750"/>
      <c r="S322" s="749"/>
      <c r="T322" s="749"/>
      <c r="U322" s="739" t="s">
        <v>501</v>
      </c>
      <c r="V322" s="740" t="s">
        <v>123</v>
      </c>
      <c r="W322" s="774" t="s">
        <v>493</v>
      </c>
      <c r="X322" s="747">
        <v>0</v>
      </c>
      <c r="Y322" s="747">
        <v>0</v>
      </c>
      <c r="Z322" s="747">
        <v>0</v>
      </c>
      <c r="AA322" s="747">
        <v>0</v>
      </c>
      <c r="AB322" s="747">
        <v>0</v>
      </c>
      <c r="AC322" s="747">
        <v>0</v>
      </c>
      <c r="AD322" s="747">
        <v>0</v>
      </c>
      <c r="AE322" s="747">
        <v>0</v>
      </c>
      <c r="AF322" s="747">
        <v>0</v>
      </c>
      <c r="AG322" s="747">
        <v>0</v>
      </c>
      <c r="AH322" s="747">
        <v>0</v>
      </c>
      <c r="AI322" s="747">
        <v>0</v>
      </c>
      <c r="AJ322" s="747">
        <v>0</v>
      </c>
      <c r="AK322" s="747">
        <v>0</v>
      </c>
      <c r="AL322" s="747">
        <v>0</v>
      </c>
      <c r="AM322" s="747">
        <v>0</v>
      </c>
      <c r="AN322" s="747">
        <v>0</v>
      </c>
      <c r="AO322" s="747">
        <v>0</v>
      </c>
      <c r="AP322" s="747">
        <v>0</v>
      </c>
      <c r="AQ322" s="747">
        <v>0</v>
      </c>
      <c r="AR322" s="747">
        <v>0</v>
      </c>
      <c r="AS322" s="747">
        <v>0</v>
      </c>
      <c r="AT322" s="747">
        <v>0</v>
      </c>
      <c r="AU322" s="747">
        <v>0</v>
      </c>
      <c r="AV322" s="747">
        <v>0</v>
      </c>
      <c r="AW322" s="747">
        <v>0</v>
      </c>
      <c r="AX322" s="747">
        <v>0</v>
      </c>
      <c r="AY322" s="747">
        <v>0</v>
      </c>
      <c r="AZ322" s="747">
        <v>0</v>
      </c>
      <c r="BA322" s="747">
        <v>0</v>
      </c>
      <c r="BB322" s="747">
        <v>0</v>
      </c>
      <c r="BC322" s="747">
        <v>0</v>
      </c>
      <c r="BD322" s="747">
        <v>0</v>
      </c>
      <c r="BE322" s="747">
        <v>0</v>
      </c>
      <c r="BF322" s="747">
        <v>0</v>
      </c>
      <c r="BG322" s="747">
        <v>0</v>
      </c>
      <c r="BH322" s="747">
        <v>0</v>
      </c>
      <c r="BI322" s="747">
        <v>0</v>
      </c>
      <c r="BJ322" s="747">
        <v>0</v>
      </c>
      <c r="BK322" s="747">
        <v>0</v>
      </c>
      <c r="BL322" s="747">
        <v>0</v>
      </c>
      <c r="BM322" s="747">
        <v>0</v>
      </c>
      <c r="BN322" s="747">
        <v>0</v>
      </c>
      <c r="BO322" s="747">
        <v>0</v>
      </c>
      <c r="BP322" s="747">
        <v>0</v>
      </c>
      <c r="BQ322" s="747">
        <v>0</v>
      </c>
      <c r="BR322" s="747">
        <v>0</v>
      </c>
      <c r="BS322" s="747">
        <v>0</v>
      </c>
      <c r="BT322" s="747">
        <v>0</v>
      </c>
      <c r="BU322" s="747">
        <v>0</v>
      </c>
      <c r="BV322" s="747">
        <v>0</v>
      </c>
      <c r="BW322" s="747">
        <v>0</v>
      </c>
      <c r="BX322" s="747">
        <v>0</v>
      </c>
      <c r="BY322" s="747">
        <v>0</v>
      </c>
      <c r="BZ322" s="747">
        <v>0</v>
      </c>
      <c r="CA322" s="747">
        <v>0</v>
      </c>
      <c r="CB322" s="747">
        <v>0</v>
      </c>
      <c r="CC322" s="747">
        <v>0</v>
      </c>
      <c r="CD322" s="747">
        <v>0</v>
      </c>
      <c r="CE322" s="747">
        <v>0</v>
      </c>
      <c r="CF322" s="747">
        <v>0</v>
      </c>
      <c r="CG322" s="747">
        <v>0</v>
      </c>
      <c r="CH322" s="747">
        <v>0</v>
      </c>
      <c r="CI322" s="747">
        <v>0</v>
      </c>
      <c r="CJ322" s="747">
        <v>0</v>
      </c>
      <c r="CK322" s="747">
        <v>0</v>
      </c>
      <c r="CL322" s="747">
        <v>0</v>
      </c>
      <c r="CM322" s="747">
        <v>0</v>
      </c>
      <c r="CN322" s="747">
        <v>0</v>
      </c>
      <c r="CO322" s="747">
        <v>0</v>
      </c>
      <c r="CP322" s="747">
        <v>0</v>
      </c>
      <c r="CQ322" s="747">
        <v>0</v>
      </c>
      <c r="CR322" s="747">
        <v>0</v>
      </c>
      <c r="CS322" s="747">
        <v>0</v>
      </c>
      <c r="CT322" s="747">
        <v>0</v>
      </c>
      <c r="CU322" s="747">
        <v>0</v>
      </c>
      <c r="CV322" s="747">
        <v>0</v>
      </c>
      <c r="CW322" s="747">
        <v>0</v>
      </c>
      <c r="CX322" s="747">
        <v>0</v>
      </c>
      <c r="CY322" s="747">
        <v>0</v>
      </c>
      <c r="CZ322" s="729">
        <v>0</v>
      </c>
      <c r="DA322" s="747">
        <v>0</v>
      </c>
      <c r="DB322" s="729">
        <v>0</v>
      </c>
      <c r="DC322" s="729">
        <v>0</v>
      </c>
      <c r="DD322" s="729">
        <v>0</v>
      </c>
      <c r="DE322" s="729">
        <v>0</v>
      </c>
      <c r="DF322" s="729">
        <v>0</v>
      </c>
      <c r="DG322" s="729">
        <v>0</v>
      </c>
      <c r="DH322" s="729">
        <v>0</v>
      </c>
      <c r="DI322" s="729">
        <v>0</v>
      </c>
      <c r="DJ322" s="729">
        <v>0</v>
      </c>
      <c r="DK322" s="729">
        <v>0</v>
      </c>
      <c r="DL322" s="729">
        <v>0</v>
      </c>
      <c r="DM322" s="729">
        <v>0</v>
      </c>
      <c r="DN322" s="729">
        <v>0</v>
      </c>
      <c r="DO322" s="729">
        <v>0</v>
      </c>
      <c r="DP322" s="729">
        <v>0</v>
      </c>
      <c r="DQ322" s="729">
        <v>0</v>
      </c>
      <c r="DR322" s="729">
        <v>0</v>
      </c>
      <c r="DS322" s="729">
        <v>0</v>
      </c>
      <c r="DT322" s="729">
        <v>0</v>
      </c>
      <c r="DU322" s="729">
        <v>0</v>
      </c>
      <c r="DV322" s="729">
        <v>0</v>
      </c>
      <c r="DW322" s="729">
        <v>0</v>
      </c>
      <c r="DX322" s="733"/>
    </row>
    <row r="323" spans="2:128" x14ac:dyDescent="0.2">
      <c r="B323" s="756"/>
      <c r="C323" s="753"/>
      <c r="D323" s="749"/>
      <c r="E323" s="773"/>
      <c r="F323" s="749"/>
      <c r="G323" s="749"/>
      <c r="H323" s="749"/>
      <c r="I323" s="749"/>
      <c r="J323" s="749"/>
      <c r="K323" s="749"/>
      <c r="L323" s="749"/>
      <c r="M323" s="749"/>
      <c r="N323" s="749"/>
      <c r="O323" s="749"/>
      <c r="P323" s="749"/>
      <c r="Q323" s="749"/>
      <c r="R323" s="750"/>
      <c r="S323" s="749"/>
      <c r="T323" s="749"/>
      <c r="U323" s="777" t="s">
        <v>502</v>
      </c>
      <c r="V323" s="740" t="s">
        <v>123</v>
      </c>
      <c r="W323" s="774" t="s">
        <v>493</v>
      </c>
      <c r="X323" s="758">
        <v>-641.09225915307286</v>
      </c>
      <c r="Y323" s="758">
        <v>-747.23599999999999</v>
      </c>
      <c r="Z323" s="758">
        <v>-747.23599999999999</v>
      </c>
      <c r="AA323" s="758">
        <v>-747.23599999999999</v>
      </c>
      <c r="AB323" s="758">
        <v>-747.23599999999999</v>
      </c>
      <c r="AC323" s="758">
        <v>-747.23599999999999</v>
      </c>
      <c r="AD323" s="758">
        <v>-747.23599999999999</v>
      </c>
      <c r="AE323" s="758">
        <v>-747.23599999999999</v>
      </c>
      <c r="AF323" s="758">
        <v>-747.23599999999999</v>
      </c>
      <c r="AG323" s="758">
        <v>-747.23599999999999</v>
      </c>
      <c r="AH323" s="758">
        <v>-747.23599999999999</v>
      </c>
      <c r="AI323" s="758">
        <v>-747.23599999999999</v>
      </c>
      <c r="AJ323" s="758">
        <v>-747.23599999999999</v>
      </c>
      <c r="AK323" s="758">
        <v>-747.23599999999999</v>
      </c>
      <c r="AL323" s="758">
        <v>-747.23599999999999</v>
      </c>
      <c r="AM323" s="758">
        <v>-747.23599999999999</v>
      </c>
      <c r="AN323" s="758">
        <v>-747.23599999999999</v>
      </c>
      <c r="AO323" s="758">
        <v>-747.23599999999999</v>
      </c>
      <c r="AP323" s="758">
        <v>-747.23599999999999</v>
      </c>
      <c r="AQ323" s="758">
        <v>-747.23599999999999</v>
      </c>
      <c r="AR323" s="758">
        <v>-747.23599999999999</v>
      </c>
      <c r="AS323" s="758">
        <v>-747.23599999999999</v>
      </c>
      <c r="AT323" s="758">
        <v>-747.23599999999999</v>
      </c>
      <c r="AU323" s="758">
        <v>-747.23599999999999</v>
      </c>
      <c r="AV323" s="758">
        <v>-747.23599999999999</v>
      </c>
      <c r="AW323" s="758">
        <v>-747.23599999999999</v>
      </c>
      <c r="AX323" s="758">
        <v>-747.23599999999999</v>
      </c>
      <c r="AY323" s="758">
        <v>-747.23599999999999</v>
      </c>
      <c r="AZ323" s="758">
        <v>-747.23599999999999</v>
      </c>
      <c r="BA323" s="758">
        <v>-747.23599999999999</v>
      </c>
      <c r="BB323" s="758">
        <v>-747.23599999999999</v>
      </c>
      <c r="BC323" s="758">
        <v>-747.23599999999999</v>
      </c>
      <c r="BD323" s="758">
        <v>-747.23599999999999</v>
      </c>
      <c r="BE323" s="758">
        <v>-747.23599999999999</v>
      </c>
      <c r="BF323" s="758">
        <v>-747.23599999999999</v>
      </c>
      <c r="BG323" s="758">
        <v>-747.23599999999999</v>
      </c>
      <c r="BH323" s="758">
        <v>-747.23599999999999</v>
      </c>
      <c r="BI323" s="758">
        <v>-747.23599999999999</v>
      </c>
      <c r="BJ323" s="758">
        <v>-747.23599999999999</v>
      </c>
      <c r="BK323" s="758">
        <v>-747.23599999999999</v>
      </c>
      <c r="BL323" s="758">
        <v>-747.23599999999999</v>
      </c>
      <c r="BM323" s="758">
        <v>-747.23599999999999</v>
      </c>
      <c r="BN323" s="758">
        <v>-747.23599999999999</v>
      </c>
      <c r="BO323" s="758">
        <v>-747.23599999999999</v>
      </c>
      <c r="BP323" s="758">
        <v>-747.23599999999999</v>
      </c>
      <c r="BQ323" s="758">
        <v>-747.23599999999999</v>
      </c>
      <c r="BR323" s="758">
        <v>-747.23599999999999</v>
      </c>
      <c r="BS323" s="758">
        <v>-747.23599999999999</v>
      </c>
      <c r="BT323" s="758">
        <v>-747.23599999999999</v>
      </c>
      <c r="BU323" s="758">
        <v>-747.23599999999999</v>
      </c>
      <c r="BV323" s="758">
        <v>-712.52182792624501</v>
      </c>
      <c r="BW323" s="758">
        <v>-681.45158181974114</v>
      </c>
      <c r="BX323" s="758">
        <v>-652.84224511059494</v>
      </c>
      <c r="BY323" s="758">
        <v>-626.498902218117</v>
      </c>
      <c r="BZ323" s="758">
        <v>-602.24207579093184</v>
      </c>
      <c r="CA323" s="758">
        <v>-579.90650392671682</v>
      </c>
      <c r="CB323" s="758">
        <v>-559.34001424188307</v>
      </c>
      <c r="CC323" s="758">
        <v>-540.4024871202223</v>
      </c>
      <c r="CD323" s="758">
        <v>-506.80225269282755</v>
      </c>
      <c r="CE323" s="758">
        <v>-466.6611343386765</v>
      </c>
      <c r="CF323" s="758">
        <v>-429.69938106066803</v>
      </c>
      <c r="CG323" s="758">
        <v>-395.6651722144889</v>
      </c>
      <c r="CH323" s="758">
        <v>-364.32663253340411</v>
      </c>
      <c r="CI323" s="758">
        <v>-335.47025236068896</v>
      </c>
      <c r="CJ323" s="758">
        <v>-308.89943300707182</v>
      </c>
      <c r="CK323" s="758">
        <v>-284.43314732269778</v>
      </c>
      <c r="CL323" s="758">
        <v>-261.90470635808322</v>
      </c>
      <c r="CM323" s="758">
        <v>-241.16062371131366</v>
      </c>
      <c r="CN323" s="758">
        <v>-222.05956982427807</v>
      </c>
      <c r="CO323" s="758">
        <v>-204.47140910355057</v>
      </c>
      <c r="CP323" s="758">
        <v>-188.27631330582065</v>
      </c>
      <c r="CQ323" s="758">
        <v>-173.36394514736094</v>
      </c>
      <c r="CR323" s="758">
        <v>-159.6327065754586</v>
      </c>
      <c r="CS323" s="758">
        <v>-146.98904658027951</v>
      </c>
      <c r="CT323" s="758">
        <v>-135.34682383128356</v>
      </c>
      <c r="CU323" s="758">
        <v>-124.62671979582872</v>
      </c>
      <c r="CV323" s="758">
        <v>-114.75569834153758</v>
      </c>
      <c r="CW323" s="758">
        <v>-105.66650814069435</v>
      </c>
      <c r="CX323" s="758">
        <v>-97.297224486550263</v>
      </c>
      <c r="CY323" s="758">
        <v>-89.590827399929168</v>
      </c>
      <c r="CZ323" s="729">
        <v>0</v>
      </c>
      <c r="DA323" s="747">
        <v>0</v>
      </c>
      <c r="DB323" s="747">
        <v>0</v>
      </c>
      <c r="DC323" s="747">
        <v>0</v>
      </c>
      <c r="DD323" s="747">
        <v>0</v>
      </c>
      <c r="DE323" s="747">
        <v>0</v>
      </c>
      <c r="DF323" s="747">
        <v>0</v>
      </c>
      <c r="DG323" s="747">
        <v>0</v>
      </c>
      <c r="DH323" s="747">
        <v>0</v>
      </c>
      <c r="DI323" s="747">
        <v>0</v>
      </c>
      <c r="DJ323" s="747">
        <v>0</v>
      </c>
      <c r="DK323" s="747">
        <v>0</v>
      </c>
      <c r="DL323" s="747">
        <v>0</v>
      </c>
      <c r="DM323" s="747">
        <v>0</v>
      </c>
      <c r="DN323" s="747">
        <v>0</v>
      </c>
      <c r="DO323" s="747">
        <v>0</v>
      </c>
      <c r="DP323" s="747">
        <v>0</v>
      </c>
      <c r="DQ323" s="747">
        <v>0</v>
      </c>
      <c r="DR323" s="747">
        <v>0</v>
      </c>
      <c r="DS323" s="747">
        <v>0</v>
      </c>
      <c r="DT323" s="747">
        <v>0</v>
      </c>
      <c r="DU323" s="747">
        <v>0</v>
      </c>
      <c r="DV323" s="747">
        <v>0</v>
      </c>
      <c r="DW323" s="747">
        <v>0</v>
      </c>
      <c r="DX323" s="733"/>
    </row>
    <row r="324" spans="2:128" ht="13.5" thickBot="1" x14ac:dyDescent="0.25">
      <c r="B324" s="759"/>
      <c r="C324" s="760"/>
      <c r="D324" s="761"/>
      <c r="E324" s="778"/>
      <c r="F324" s="761"/>
      <c r="G324" s="761"/>
      <c r="H324" s="761"/>
      <c r="I324" s="761"/>
      <c r="J324" s="761"/>
      <c r="K324" s="761"/>
      <c r="L324" s="761"/>
      <c r="M324" s="761"/>
      <c r="N324" s="761"/>
      <c r="O324" s="761"/>
      <c r="P324" s="761"/>
      <c r="Q324" s="761"/>
      <c r="R324" s="762"/>
      <c r="S324" s="761"/>
      <c r="T324" s="761"/>
      <c r="U324" s="779" t="s">
        <v>126</v>
      </c>
      <c r="V324" s="780" t="s">
        <v>503</v>
      </c>
      <c r="W324" s="781" t="s">
        <v>493</v>
      </c>
      <c r="X324" s="766">
        <v>424.13621414385386</v>
      </c>
      <c r="Y324" s="766">
        <v>226.71339793246966</v>
      </c>
      <c r="Z324" s="766">
        <v>43.614125077386916</v>
      </c>
      <c r="AA324" s="766">
        <v>-126.24833360091856</v>
      </c>
      <c r="AB324" s="766">
        <v>-283.87841625920373</v>
      </c>
      <c r="AC324" s="766">
        <v>-430.20448823303832</v>
      </c>
      <c r="AD324" s="766">
        <v>-566.08459146002679</v>
      </c>
      <c r="AE324" s="766">
        <v>-692.31176037440378</v>
      </c>
      <c r="AF324" s="766">
        <v>-809.6189368796679</v>
      </c>
      <c r="AG324" s="766">
        <v>-918.68351456041273</v>
      </c>
      <c r="AH324" s="766">
        <v>-1020.1315400318379</v>
      </c>
      <c r="AI324" s="766">
        <v>-1130.8405670783054</v>
      </c>
      <c r="AJ324" s="766">
        <v>-1236.5794995680981</v>
      </c>
      <c r="AK324" s="766">
        <v>-1337.6603479132718</v>
      </c>
      <c r="AL324" s="766">
        <v>-1434.3768764572274</v>
      </c>
      <c r="AM324" s="766">
        <v>-1527.0055364622654</v>
      </c>
      <c r="AN324" s="766">
        <v>-1615.8063657677455</v>
      </c>
      <c r="AO324" s="766">
        <v>-1701.0363675455451</v>
      </c>
      <c r="AP324" s="766">
        <v>-1782.9002898794247</v>
      </c>
      <c r="AQ324" s="766">
        <v>-1861.6265011509015</v>
      </c>
      <c r="AR324" s="766">
        <v>-1937.4177014313764</v>
      </c>
      <c r="AS324" s="766">
        <v>-2010.4641652631435</v>
      </c>
      <c r="AT324" s="766">
        <v>-2080.9444383645437</v>
      </c>
      <c r="AU324" s="766">
        <v>-2149.0260019205903</v>
      </c>
      <c r="AV324" s="766">
        <v>-2214.8659052231401</v>
      </c>
      <c r="AW324" s="766">
        <v>-2655.2310059944048</v>
      </c>
      <c r="AX324" s="766">
        <v>-2470.8355526914074</v>
      </c>
      <c r="AY324" s="766">
        <v>-2298.9914702633259</v>
      </c>
      <c r="AZ324" s="766">
        <v>-2138.8672871432441</v>
      </c>
      <c r="BA324" s="766">
        <v>-1989.6845051020564</v>
      </c>
      <c r="BB324" s="766">
        <v>-1850.7144239145439</v>
      </c>
      <c r="BC324" s="766">
        <v>-1722.7875470129341</v>
      </c>
      <c r="BD324" s="766">
        <v>-1602.9765711915127</v>
      </c>
      <c r="BE324" s="766">
        <v>-1491.4103688898035</v>
      </c>
      <c r="BF324" s="766">
        <v>-1387.4648529053775</v>
      </c>
      <c r="BG324" s="766">
        <v>-1290.2110630443738</v>
      </c>
      <c r="BH324" s="766">
        <v>-1199.7269291656535</v>
      </c>
      <c r="BI324" s="766">
        <v>-1115.0880972237151</v>
      </c>
      <c r="BJ324" s="766">
        <v>-1036.1013899982463</v>
      </c>
      <c r="BK324" s="766">
        <v>-962.48575959380946</v>
      </c>
      <c r="BL324" s="766">
        <v>-893.83436241527318</v>
      </c>
      <c r="BM324" s="766">
        <v>-828.57512526142114</v>
      </c>
      <c r="BN324" s="766">
        <v>-768.01400123153326</v>
      </c>
      <c r="BO324" s="766">
        <v>-711.37294891172883</v>
      </c>
      <c r="BP324" s="766">
        <v>-658.67728260735043</v>
      </c>
      <c r="BQ324" s="766">
        <v>-609.4584177571104</v>
      </c>
      <c r="BR324" s="766">
        <v>-563.86519028259795</v>
      </c>
      <c r="BS324" s="766">
        <v>-521.25993205627037</v>
      </c>
      <c r="BT324" s="766">
        <v>-481.70192053927281</v>
      </c>
      <c r="BU324" s="766">
        <v>-444.89504746359387</v>
      </c>
      <c r="BV324" s="766">
        <v>-410.72290296915685</v>
      </c>
      <c r="BW324" s="766">
        <v>-379.16493726565841</v>
      </c>
      <c r="BX324" s="766">
        <v>-349.87205580719638</v>
      </c>
      <c r="BY324" s="766">
        <v>-322.73458723240458</v>
      </c>
      <c r="BZ324" s="766">
        <v>-297.48196376707784</v>
      </c>
      <c r="CA324" s="766">
        <v>-274.21869258787052</v>
      </c>
      <c r="CB324" s="766">
        <v>-252.50748349950982</v>
      </c>
      <c r="CC324" s="766">
        <v>-232.52526801672204</v>
      </c>
      <c r="CD324" s="766">
        <v>-213.98248365643414</v>
      </c>
      <c r="CE324" s="766">
        <v>-196.86876632990021</v>
      </c>
      <c r="CF324" s="766">
        <v>-180.98869317619742</v>
      </c>
      <c r="CG324" s="766">
        <v>-166.6025505673868</v>
      </c>
      <c r="CH324" s="766">
        <v>-153.24880575058927</v>
      </c>
      <c r="CI324" s="766">
        <v>-140.920322268397</v>
      </c>
      <c r="CJ324" s="766">
        <v>-129.5487100340502</v>
      </c>
      <c r="CK324" s="766">
        <v>-119.11453470973578</v>
      </c>
      <c r="CL324" s="766">
        <v>-109.43298547624732</v>
      </c>
      <c r="CM324" s="766">
        <v>-100.50430496033187</v>
      </c>
      <c r="CN324" s="766">
        <v>-92.296315017796573</v>
      </c>
      <c r="CO324" s="766">
        <v>-84.724307693472497</v>
      </c>
      <c r="CP324" s="766">
        <v>-77.769293360634492</v>
      </c>
      <c r="CQ324" s="766">
        <v>-71.415690310725012</v>
      </c>
      <c r="CR324" s="766">
        <v>-65.574894005304685</v>
      </c>
      <c r="CS324" s="766">
        <v>-60.171412226867133</v>
      </c>
      <c r="CT324" s="766">
        <v>-55.206845999027557</v>
      </c>
      <c r="CU324" s="766">
        <v>-50.642939471875223</v>
      </c>
      <c r="CV324" s="766">
        <v>-46.450121283382011</v>
      </c>
      <c r="CW324" s="766">
        <v>-42.608881480732443</v>
      </c>
      <c r="CX324" s="766">
        <v>-39.059145544275708</v>
      </c>
      <c r="CY324" s="782">
        <v>-35.816763906421485</v>
      </c>
      <c r="CZ324" s="767">
        <v>0</v>
      </c>
      <c r="DA324" s="768">
        <v>0</v>
      </c>
      <c r="DB324" s="768">
        <v>0</v>
      </c>
      <c r="DC324" s="768">
        <v>0</v>
      </c>
      <c r="DD324" s="768">
        <v>0</v>
      </c>
      <c r="DE324" s="768">
        <v>0</v>
      </c>
      <c r="DF324" s="768">
        <v>0</v>
      </c>
      <c r="DG324" s="768">
        <v>0</v>
      </c>
      <c r="DH324" s="768">
        <v>0</v>
      </c>
      <c r="DI324" s="768">
        <v>0</v>
      </c>
      <c r="DJ324" s="768">
        <v>0</v>
      </c>
      <c r="DK324" s="768">
        <v>0</v>
      </c>
      <c r="DL324" s="768">
        <v>0</v>
      </c>
      <c r="DM324" s="768">
        <v>0</v>
      </c>
      <c r="DN324" s="768">
        <v>0</v>
      </c>
      <c r="DO324" s="768">
        <v>0</v>
      </c>
      <c r="DP324" s="768">
        <v>0</v>
      </c>
      <c r="DQ324" s="768">
        <v>0</v>
      </c>
      <c r="DR324" s="768">
        <v>0</v>
      </c>
      <c r="DS324" s="768">
        <v>0</v>
      </c>
      <c r="DT324" s="768">
        <v>0</v>
      </c>
      <c r="DU324" s="768">
        <v>0</v>
      </c>
      <c r="DV324" s="768">
        <v>0</v>
      </c>
      <c r="DW324" s="769">
        <v>0</v>
      </c>
      <c r="DX324" s="733"/>
    </row>
    <row r="325" spans="2:128" ht="25.5" x14ac:dyDescent="0.2">
      <c r="B325" s="717" t="s">
        <v>795</v>
      </c>
      <c r="C325" s="1001" t="s">
        <v>833</v>
      </c>
      <c r="D325" s="719" t="s">
        <v>808</v>
      </c>
      <c r="E325" s="720" t="s">
        <v>524</v>
      </c>
      <c r="F325" s="721" t="s">
        <v>773</v>
      </c>
      <c r="G325" s="722" t="s">
        <v>51</v>
      </c>
      <c r="H325" s="723" t="s">
        <v>490</v>
      </c>
      <c r="I325" s="948">
        <f>MAX(X325:AV325)</f>
        <v>1.2503720788277624</v>
      </c>
      <c r="J325" s="949">
        <f>SUMPRODUCT($X$2:$CY$2,$X325:$CY325)*365</f>
        <v>6488.1850199542241</v>
      </c>
      <c r="K325" s="949">
        <f>SUMPRODUCT($X$2:$CY$2,$X326:$CY326)+SUMPRODUCT($X$2:$CY$2,$X327:$CY327)+SUMPRODUCT($X$2:$CY$2,$X328:$CY328)</f>
        <v>0</v>
      </c>
      <c r="L325" s="949">
        <f>SUMPRODUCT($X$2:$CY$2,$X329:$CY329) +SUMPRODUCT($X$2:$CY$2,$X330:$CY330)</f>
        <v>597.56452028970546</v>
      </c>
      <c r="M325" s="949">
        <f>SUMPRODUCT($X$2:$CY$2,$X331:$CY331)</f>
        <v>-609.88939187569724</v>
      </c>
      <c r="N325" s="949">
        <f>SUMPRODUCT($X$2:$CY$2,$X334:$CY334) +SUMPRODUCT($X$2:$CY$2,$X335:$CY335)</f>
        <v>-2814.8358426155673</v>
      </c>
      <c r="O325" s="949">
        <f>SUMPRODUCT($X$2:$CY$2,$X332:$CY332) +SUMPRODUCT($X$2:$CY$2,$X333:$CY333) +SUMPRODUCT($X$2:$CY$2,$X336:$CY336)</f>
        <v>-2102.6116871686481</v>
      </c>
      <c r="P325" s="949">
        <f>SUM(K325:O325)</f>
        <v>-4929.7724013702073</v>
      </c>
      <c r="Q325" s="949">
        <f>(SUM(K325:M325)*100000)/(J325*1000)</f>
        <v>-0.18995869489058964</v>
      </c>
      <c r="R325" s="950">
        <f>(P325*100000)/(J325*1000)</f>
        <v>-75.980761741670989</v>
      </c>
      <c r="S325" s="724">
        <v>3</v>
      </c>
      <c r="T325" s="725">
        <v>3</v>
      </c>
      <c r="U325" s="770" t="s">
        <v>491</v>
      </c>
      <c r="V325" s="740" t="s">
        <v>123</v>
      </c>
      <c r="W325" s="741" t="s">
        <v>75</v>
      </c>
      <c r="X325" s="729">
        <v>0.106</v>
      </c>
      <c r="Y325" s="729">
        <v>0.23142930222452279</v>
      </c>
      <c r="Z325" s="729">
        <v>0.3421716353635415</v>
      </c>
      <c r="AA325" s="729">
        <v>0.44301305867204671</v>
      </c>
      <c r="AB325" s="729">
        <v>0.53368263363663271</v>
      </c>
      <c r="AC325" s="729">
        <v>0.60473816522649937</v>
      </c>
      <c r="AD325" s="729">
        <v>0.66934588889933644</v>
      </c>
      <c r="AE325" s="729">
        <v>0.72883637745973318</v>
      </c>
      <c r="AF325" s="729">
        <v>0.78361493995910547</v>
      </c>
      <c r="AG325" s="729">
        <v>0.83405478306866843</v>
      </c>
      <c r="AH325" s="729">
        <v>0.88049955373869948</v>
      </c>
      <c r="AI325" s="729">
        <v>0.92326568046724999</v>
      </c>
      <c r="AJ325" s="729">
        <v>0.96264452912937915</v>
      </c>
      <c r="AK325" s="729">
        <v>0.99890438805458859</v>
      </c>
      <c r="AL325" s="729">
        <v>1.0322922958768028</v>
      </c>
      <c r="AM325" s="729">
        <v>1.063035724610047</v>
      </c>
      <c r="AN325" s="729">
        <v>1.0913441294166288</v>
      </c>
      <c r="AO325" s="729">
        <v>1.1174103756263998</v>
      </c>
      <c r="AP325" s="729">
        <v>1.1414120527293934</v>
      </c>
      <c r="AQ325" s="729">
        <v>1.1635126842940724</v>
      </c>
      <c r="AR325" s="729">
        <v>1.1838628420543722</v>
      </c>
      <c r="AS325" s="729">
        <v>1.2026011717558156</v>
      </c>
      <c r="AT325" s="729">
        <v>1.2198553377498011</v>
      </c>
      <c r="AU325" s="729">
        <v>1.2357428927715843</v>
      </c>
      <c r="AV325" s="729">
        <v>1.2503720788277624</v>
      </c>
      <c r="AW325" s="729">
        <v>1.1578425646497053</v>
      </c>
      <c r="AX325" s="729">
        <v>1.0448168225126928</v>
      </c>
      <c r="AY325" s="729">
        <v>0.94410437925519664</v>
      </c>
      <c r="AZ325" s="729">
        <v>0.85405773791598083</v>
      </c>
      <c r="BA325" s="729">
        <v>0.77329433620313415</v>
      </c>
      <c r="BB325" s="729">
        <v>0.71204579338945695</v>
      </c>
      <c r="BC325" s="729">
        <v>0.6556484227894781</v>
      </c>
      <c r="BD325" s="729">
        <v>0.60371798878279159</v>
      </c>
      <c r="BE325" s="729">
        <v>0.55590068901449663</v>
      </c>
      <c r="BF325" s="729">
        <v>0.51187074393765453</v>
      </c>
      <c r="BG325" s="729">
        <v>0.47132817727530329</v>
      </c>
      <c r="BH325" s="729">
        <v>0.43399677228030342</v>
      </c>
      <c r="BI325" s="729">
        <v>0.39962218986900122</v>
      </c>
      <c r="BJ325" s="729">
        <v>0.36797023580754362</v>
      </c>
      <c r="BK325" s="729">
        <v>0.33882526514517364</v>
      </c>
      <c r="BL325" s="729">
        <v>0.31198871302390185</v>
      </c>
      <c r="BM325" s="729">
        <v>0.2872777418549512</v>
      </c>
      <c r="BN325" s="729">
        <v>0.26452399564518014</v>
      </c>
      <c r="BO325" s="729">
        <v>0.24357245298670299</v>
      </c>
      <c r="BP325" s="729">
        <v>0.22428037089511818</v>
      </c>
      <c r="BQ325" s="729">
        <v>0.20651631230070924</v>
      </c>
      <c r="BR325" s="729">
        <v>0.19015925056690905</v>
      </c>
      <c r="BS325" s="729">
        <v>0.17509774493510707</v>
      </c>
      <c r="BT325" s="729">
        <v>0.16122918127809996</v>
      </c>
      <c r="BU325" s="729">
        <v>0.14845907298943434</v>
      </c>
      <c r="BV325" s="729">
        <v>0.13670041724559656</v>
      </c>
      <c r="BW325" s="729">
        <v>0.12587310225526013</v>
      </c>
      <c r="BX325" s="729">
        <v>0.11590336145717614</v>
      </c>
      <c r="BY325" s="729">
        <v>0.10672327094815402</v>
      </c>
      <c r="BZ325" s="729">
        <v>9.8270286717106206E-2</v>
      </c>
      <c r="CA325" s="729">
        <v>9.0486818532329635E-2</v>
      </c>
      <c r="CB325" s="729">
        <v>8.3319837578915576E-2</v>
      </c>
      <c r="CC325" s="729">
        <v>7.6720515173119119E-2</v>
      </c>
      <c r="CD325" s="729">
        <v>7.0643890092247211E-2</v>
      </c>
      <c r="CE325" s="729">
        <v>6.5048562253581771E-2</v>
      </c>
      <c r="CF325" s="729">
        <v>5.9896410655370574E-2</v>
      </c>
      <c r="CG325" s="729">
        <v>5.5152333658216195E-2</v>
      </c>
      <c r="CH325" s="729">
        <v>5.0784009837398614E-2</v>
      </c>
      <c r="CI325" s="729">
        <v>4.6761677776816918E-2</v>
      </c>
      <c r="CJ325" s="729">
        <v>4.3057933304284805E-2</v>
      </c>
      <c r="CK325" s="729">
        <v>3.9647542786743019E-2</v>
      </c>
      <c r="CL325" s="729">
        <v>3.6050109149112025E-2</v>
      </c>
      <c r="CM325" s="729">
        <v>3.2737609149112022E-2</v>
      </c>
      <c r="CN325" s="729">
        <v>2.9687474704595686E-2</v>
      </c>
      <c r="CO325" s="729">
        <v>2.6878925231501351E-2</v>
      </c>
      <c r="CP325" s="729">
        <v>2.4292826065610559E-2</v>
      </c>
      <c r="CQ325" s="729">
        <v>2.191155809796725E-2</v>
      </c>
      <c r="CR325" s="729">
        <v>1.9718897735783919E-2</v>
      </c>
      <c r="CS325" s="729">
        <v>1.7699906371007757E-2</v>
      </c>
      <c r="CT325" s="729">
        <v>1.5840828603495356E-2</v>
      </c>
      <c r="CU325" s="729">
        <v>1.4128998525389964E-2</v>
      </c>
      <c r="CV325" s="729">
        <v>1.2552753428216124E-2</v>
      </c>
      <c r="CW325" s="729">
        <v>1.1101354344777653E-2</v>
      </c>
      <c r="CX325" s="729">
        <v>9.7649128845104481E-3</v>
      </c>
      <c r="CY325" s="729">
        <v>8.5343238638189121E-3</v>
      </c>
      <c r="CZ325" s="730">
        <v>7.4012032724061171E-3</v>
      </c>
      <c r="DA325" s="730">
        <v>6.3578311529619239E-3</v>
      </c>
      <c r="DB325" s="730">
        <v>5.3970990050480391E-3</v>
      </c>
      <c r="DC325" s="730">
        <v>4.5124613548423618E-3</v>
      </c>
      <c r="DD325" s="730">
        <v>3.697891160787017E-3</v>
      </c>
      <c r="DE325" s="730">
        <v>2.9478387513184687E-3</v>
      </c>
      <c r="DF325" s="730">
        <v>2.2571940149222454E-3</v>
      </c>
      <c r="DG325" s="730">
        <v>1.6212515849128788E-3</v>
      </c>
      <c r="DH325" s="730">
        <v>1.035678781742769E-3</v>
      </c>
      <c r="DI325" s="730">
        <v>4.9648609443072743E-4</v>
      </c>
      <c r="DJ325" s="730">
        <v>0</v>
      </c>
      <c r="DK325" s="730">
        <v>0</v>
      </c>
      <c r="DL325" s="730">
        <v>0</v>
      </c>
      <c r="DM325" s="730">
        <v>0</v>
      </c>
      <c r="DN325" s="730">
        <v>0</v>
      </c>
      <c r="DO325" s="730">
        <v>0</v>
      </c>
      <c r="DP325" s="730">
        <v>0</v>
      </c>
      <c r="DQ325" s="730">
        <v>0</v>
      </c>
      <c r="DR325" s="730">
        <v>0</v>
      </c>
      <c r="DS325" s="730">
        <v>0</v>
      </c>
      <c r="DT325" s="730">
        <v>0</v>
      </c>
      <c r="DU325" s="730">
        <v>0</v>
      </c>
      <c r="DV325" s="730">
        <v>0</v>
      </c>
      <c r="DW325" s="730">
        <v>0</v>
      </c>
      <c r="DX325" s="733"/>
    </row>
    <row r="326" spans="2:128" x14ac:dyDescent="0.2">
      <c r="B326" s="734"/>
      <c r="C326" s="735"/>
      <c r="D326" s="736"/>
      <c r="E326" s="771"/>
      <c r="F326" s="737"/>
      <c r="G326" s="736"/>
      <c r="H326" s="737"/>
      <c r="I326" s="737"/>
      <c r="J326" s="737"/>
      <c r="K326" s="737"/>
      <c r="L326" s="737"/>
      <c r="M326" s="737"/>
      <c r="N326" s="737"/>
      <c r="O326" s="737"/>
      <c r="P326" s="737"/>
      <c r="Q326" s="737"/>
      <c r="R326" s="738"/>
      <c r="S326" s="737"/>
      <c r="T326" s="737"/>
      <c r="U326" s="739" t="s">
        <v>492</v>
      </c>
      <c r="V326" s="740" t="s">
        <v>123</v>
      </c>
      <c r="W326" s="741" t="s">
        <v>493</v>
      </c>
      <c r="X326" s="729">
        <v>0</v>
      </c>
      <c r="Y326" s="729">
        <v>0</v>
      </c>
      <c r="Z326" s="729">
        <v>0</v>
      </c>
      <c r="AA326" s="729">
        <v>0</v>
      </c>
      <c r="AB326" s="729">
        <v>0</v>
      </c>
      <c r="AC326" s="729">
        <v>0</v>
      </c>
      <c r="AD326" s="729">
        <v>0</v>
      </c>
      <c r="AE326" s="729">
        <v>0</v>
      </c>
      <c r="AF326" s="729">
        <v>0</v>
      </c>
      <c r="AG326" s="729">
        <v>0</v>
      </c>
      <c r="AH326" s="729">
        <v>0</v>
      </c>
      <c r="AI326" s="729">
        <v>0</v>
      </c>
      <c r="AJ326" s="729">
        <v>0</v>
      </c>
      <c r="AK326" s="729">
        <v>0</v>
      </c>
      <c r="AL326" s="729">
        <v>0</v>
      </c>
      <c r="AM326" s="729">
        <v>0</v>
      </c>
      <c r="AN326" s="729">
        <v>0</v>
      </c>
      <c r="AO326" s="729">
        <v>0</v>
      </c>
      <c r="AP326" s="729">
        <v>0</v>
      </c>
      <c r="AQ326" s="729">
        <v>0</v>
      </c>
      <c r="AR326" s="729">
        <v>0</v>
      </c>
      <c r="AS326" s="729">
        <v>0</v>
      </c>
      <c r="AT326" s="729">
        <v>0</v>
      </c>
      <c r="AU326" s="729">
        <v>0</v>
      </c>
      <c r="AV326" s="729">
        <v>0</v>
      </c>
      <c r="AW326" s="729">
        <v>0</v>
      </c>
      <c r="AX326" s="729">
        <v>0</v>
      </c>
      <c r="AY326" s="729">
        <v>0</v>
      </c>
      <c r="AZ326" s="729">
        <v>0</v>
      </c>
      <c r="BA326" s="729">
        <v>0</v>
      </c>
      <c r="BB326" s="729">
        <v>0</v>
      </c>
      <c r="BC326" s="729">
        <v>0</v>
      </c>
      <c r="BD326" s="729">
        <v>0</v>
      </c>
      <c r="BE326" s="729">
        <v>0</v>
      </c>
      <c r="BF326" s="729">
        <v>0</v>
      </c>
      <c r="BG326" s="729">
        <v>0</v>
      </c>
      <c r="BH326" s="729">
        <v>0</v>
      </c>
      <c r="BI326" s="729">
        <v>0</v>
      </c>
      <c r="BJ326" s="729">
        <v>0</v>
      </c>
      <c r="BK326" s="729">
        <v>0</v>
      </c>
      <c r="BL326" s="729">
        <v>0</v>
      </c>
      <c r="BM326" s="729">
        <v>0</v>
      </c>
      <c r="BN326" s="729">
        <v>0</v>
      </c>
      <c r="BO326" s="729">
        <v>0</v>
      </c>
      <c r="BP326" s="729">
        <v>0</v>
      </c>
      <c r="BQ326" s="729">
        <v>0</v>
      </c>
      <c r="BR326" s="729">
        <v>0</v>
      </c>
      <c r="BS326" s="729">
        <v>0</v>
      </c>
      <c r="BT326" s="729">
        <v>0</v>
      </c>
      <c r="BU326" s="729">
        <v>0</v>
      </c>
      <c r="BV326" s="729">
        <v>0</v>
      </c>
      <c r="BW326" s="729">
        <v>0</v>
      </c>
      <c r="BX326" s="729">
        <v>0</v>
      </c>
      <c r="BY326" s="729">
        <v>0</v>
      </c>
      <c r="BZ326" s="729">
        <v>0</v>
      </c>
      <c r="CA326" s="729">
        <v>0</v>
      </c>
      <c r="CB326" s="729">
        <v>0</v>
      </c>
      <c r="CC326" s="729">
        <v>0</v>
      </c>
      <c r="CD326" s="729">
        <v>0</v>
      </c>
      <c r="CE326" s="729">
        <v>0</v>
      </c>
      <c r="CF326" s="729">
        <v>0</v>
      </c>
      <c r="CG326" s="729">
        <v>0</v>
      </c>
      <c r="CH326" s="729">
        <v>0</v>
      </c>
      <c r="CI326" s="729">
        <v>0</v>
      </c>
      <c r="CJ326" s="729">
        <v>0</v>
      </c>
      <c r="CK326" s="729">
        <v>0</v>
      </c>
      <c r="CL326" s="729">
        <v>0</v>
      </c>
      <c r="CM326" s="729">
        <v>0</v>
      </c>
      <c r="CN326" s="729">
        <v>0</v>
      </c>
      <c r="CO326" s="729">
        <v>0</v>
      </c>
      <c r="CP326" s="729">
        <v>0</v>
      </c>
      <c r="CQ326" s="729">
        <v>0</v>
      </c>
      <c r="CR326" s="729">
        <v>0</v>
      </c>
      <c r="CS326" s="729">
        <v>0</v>
      </c>
      <c r="CT326" s="729">
        <v>0</v>
      </c>
      <c r="CU326" s="729">
        <v>0</v>
      </c>
      <c r="CV326" s="729">
        <v>0</v>
      </c>
      <c r="CW326" s="729">
        <v>0</v>
      </c>
      <c r="CX326" s="729">
        <v>0</v>
      </c>
      <c r="CY326" s="729">
        <v>0</v>
      </c>
      <c r="CZ326" s="729">
        <v>0</v>
      </c>
      <c r="DA326" s="729">
        <v>0</v>
      </c>
      <c r="DB326" s="729">
        <v>0</v>
      </c>
      <c r="DC326" s="729">
        <v>0</v>
      </c>
      <c r="DD326" s="729">
        <v>0</v>
      </c>
      <c r="DE326" s="729">
        <v>0</v>
      </c>
      <c r="DF326" s="729">
        <v>0</v>
      </c>
      <c r="DG326" s="729">
        <v>0</v>
      </c>
      <c r="DH326" s="729">
        <v>0</v>
      </c>
      <c r="DI326" s="729">
        <v>0</v>
      </c>
      <c r="DJ326" s="729">
        <v>0</v>
      </c>
      <c r="DK326" s="729">
        <v>0</v>
      </c>
      <c r="DL326" s="729">
        <v>0</v>
      </c>
      <c r="DM326" s="729">
        <v>0</v>
      </c>
      <c r="DN326" s="729">
        <v>0</v>
      </c>
      <c r="DO326" s="729">
        <v>0</v>
      </c>
      <c r="DP326" s="729">
        <v>0</v>
      </c>
      <c r="DQ326" s="729">
        <v>0</v>
      </c>
      <c r="DR326" s="729">
        <v>0</v>
      </c>
      <c r="DS326" s="729">
        <v>0</v>
      </c>
      <c r="DT326" s="729">
        <v>0</v>
      </c>
      <c r="DU326" s="729">
        <v>0</v>
      </c>
      <c r="DV326" s="729">
        <v>0</v>
      </c>
      <c r="DW326" s="729">
        <v>0</v>
      </c>
      <c r="DX326" s="733"/>
    </row>
    <row r="327" spans="2:128" x14ac:dyDescent="0.2">
      <c r="B327" s="742"/>
      <c r="C327" s="743"/>
      <c r="D327" s="744"/>
      <c r="E327" s="772"/>
      <c r="F327" s="744"/>
      <c r="G327" s="744"/>
      <c r="H327" s="744"/>
      <c r="I327" s="744"/>
      <c r="J327" s="744"/>
      <c r="K327" s="744"/>
      <c r="L327" s="744"/>
      <c r="M327" s="744"/>
      <c r="N327" s="744"/>
      <c r="O327" s="744"/>
      <c r="P327" s="744"/>
      <c r="Q327" s="744"/>
      <c r="R327" s="745"/>
      <c r="S327" s="744"/>
      <c r="T327" s="744"/>
      <c r="U327" s="739" t="s">
        <v>494</v>
      </c>
      <c r="V327" s="740" t="s">
        <v>123</v>
      </c>
      <c r="W327" s="741" t="s">
        <v>493</v>
      </c>
      <c r="X327" s="747">
        <v>0</v>
      </c>
      <c r="Y327" s="747">
        <v>0</v>
      </c>
      <c r="Z327" s="747">
        <v>0</v>
      </c>
      <c r="AA327" s="747">
        <v>0</v>
      </c>
      <c r="AB327" s="747">
        <v>0</v>
      </c>
      <c r="AC327" s="747">
        <v>0</v>
      </c>
      <c r="AD327" s="747">
        <v>0</v>
      </c>
      <c r="AE327" s="747">
        <v>0</v>
      </c>
      <c r="AF327" s="747">
        <v>0</v>
      </c>
      <c r="AG327" s="747">
        <v>0</v>
      </c>
      <c r="AH327" s="747">
        <v>0</v>
      </c>
      <c r="AI327" s="747">
        <v>0</v>
      </c>
      <c r="AJ327" s="747">
        <v>0</v>
      </c>
      <c r="AK327" s="747">
        <v>0</v>
      </c>
      <c r="AL327" s="747">
        <v>0</v>
      </c>
      <c r="AM327" s="747">
        <v>0</v>
      </c>
      <c r="AN327" s="747">
        <v>0</v>
      </c>
      <c r="AO327" s="747">
        <v>0</v>
      </c>
      <c r="AP327" s="747">
        <v>0</v>
      </c>
      <c r="AQ327" s="747">
        <v>0</v>
      </c>
      <c r="AR327" s="747">
        <v>0</v>
      </c>
      <c r="AS327" s="747">
        <v>0</v>
      </c>
      <c r="AT327" s="747">
        <v>0</v>
      </c>
      <c r="AU327" s="747">
        <v>0</v>
      </c>
      <c r="AV327" s="747">
        <v>0</v>
      </c>
      <c r="AW327" s="747">
        <v>0</v>
      </c>
      <c r="AX327" s="747">
        <v>0</v>
      </c>
      <c r="AY327" s="747">
        <v>0</v>
      </c>
      <c r="AZ327" s="747">
        <v>0</v>
      </c>
      <c r="BA327" s="747">
        <v>0</v>
      </c>
      <c r="BB327" s="747">
        <v>0</v>
      </c>
      <c r="BC327" s="747">
        <v>0</v>
      </c>
      <c r="BD327" s="747">
        <v>0</v>
      </c>
      <c r="BE327" s="747">
        <v>0</v>
      </c>
      <c r="BF327" s="747">
        <v>0</v>
      </c>
      <c r="BG327" s="747">
        <v>0</v>
      </c>
      <c r="BH327" s="747">
        <v>0</v>
      </c>
      <c r="BI327" s="747">
        <v>0</v>
      </c>
      <c r="BJ327" s="747">
        <v>0</v>
      </c>
      <c r="BK327" s="747">
        <v>0</v>
      </c>
      <c r="BL327" s="747">
        <v>0</v>
      </c>
      <c r="BM327" s="747">
        <v>0</v>
      </c>
      <c r="BN327" s="747">
        <v>0</v>
      </c>
      <c r="BO327" s="747">
        <v>0</v>
      </c>
      <c r="BP327" s="747">
        <v>0</v>
      </c>
      <c r="BQ327" s="747">
        <v>0</v>
      </c>
      <c r="BR327" s="747">
        <v>0</v>
      </c>
      <c r="BS327" s="747">
        <v>0</v>
      </c>
      <c r="BT327" s="747">
        <v>0</v>
      </c>
      <c r="BU327" s="747">
        <v>0</v>
      </c>
      <c r="BV327" s="747">
        <v>0</v>
      </c>
      <c r="BW327" s="747">
        <v>0</v>
      </c>
      <c r="BX327" s="747">
        <v>0</v>
      </c>
      <c r="BY327" s="747">
        <v>0</v>
      </c>
      <c r="BZ327" s="747">
        <v>0</v>
      </c>
      <c r="CA327" s="747">
        <v>0</v>
      </c>
      <c r="CB327" s="747">
        <v>0</v>
      </c>
      <c r="CC327" s="747">
        <v>0</v>
      </c>
      <c r="CD327" s="747">
        <v>0</v>
      </c>
      <c r="CE327" s="747">
        <v>0</v>
      </c>
      <c r="CF327" s="747">
        <v>0</v>
      </c>
      <c r="CG327" s="747">
        <v>0</v>
      </c>
      <c r="CH327" s="747">
        <v>0</v>
      </c>
      <c r="CI327" s="747">
        <v>0</v>
      </c>
      <c r="CJ327" s="747">
        <v>0</v>
      </c>
      <c r="CK327" s="747">
        <v>0</v>
      </c>
      <c r="CL327" s="747">
        <v>0</v>
      </c>
      <c r="CM327" s="747">
        <v>0</v>
      </c>
      <c r="CN327" s="747">
        <v>0</v>
      </c>
      <c r="CO327" s="747">
        <v>0</v>
      </c>
      <c r="CP327" s="747">
        <v>0</v>
      </c>
      <c r="CQ327" s="747">
        <v>0</v>
      </c>
      <c r="CR327" s="747">
        <v>0</v>
      </c>
      <c r="CS327" s="747">
        <v>0</v>
      </c>
      <c r="CT327" s="747">
        <v>0</v>
      </c>
      <c r="CU327" s="747">
        <v>0</v>
      </c>
      <c r="CV327" s="747">
        <v>0</v>
      </c>
      <c r="CW327" s="747">
        <v>0</v>
      </c>
      <c r="CX327" s="747">
        <v>0</v>
      </c>
      <c r="CY327" s="747">
        <v>0</v>
      </c>
      <c r="CZ327" s="747">
        <v>0</v>
      </c>
      <c r="DA327" s="747">
        <v>0</v>
      </c>
      <c r="DB327" s="747">
        <v>0</v>
      </c>
      <c r="DC327" s="747">
        <v>0</v>
      </c>
      <c r="DD327" s="747">
        <v>0</v>
      </c>
      <c r="DE327" s="747">
        <v>0</v>
      </c>
      <c r="DF327" s="747">
        <v>0</v>
      </c>
      <c r="DG327" s="747">
        <v>0</v>
      </c>
      <c r="DH327" s="747">
        <v>0</v>
      </c>
      <c r="DI327" s="747">
        <v>0</v>
      </c>
      <c r="DJ327" s="747">
        <v>0</v>
      </c>
      <c r="DK327" s="747">
        <v>0</v>
      </c>
      <c r="DL327" s="747">
        <v>0</v>
      </c>
      <c r="DM327" s="747">
        <v>0</v>
      </c>
      <c r="DN327" s="747">
        <v>0</v>
      </c>
      <c r="DO327" s="747">
        <v>0</v>
      </c>
      <c r="DP327" s="747">
        <v>0</v>
      </c>
      <c r="DQ327" s="747">
        <v>0</v>
      </c>
      <c r="DR327" s="747">
        <v>0</v>
      </c>
      <c r="DS327" s="747">
        <v>0</v>
      </c>
      <c r="DT327" s="747">
        <v>0</v>
      </c>
      <c r="DU327" s="747">
        <v>0</v>
      </c>
      <c r="DV327" s="747">
        <v>0</v>
      </c>
      <c r="DW327" s="747">
        <v>0</v>
      </c>
      <c r="DX327" s="733"/>
    </row>
    <row r="328" spans="2:128" x14ac:dyDescent="0.2">
      <c r="B328" s="742"/>
      <c r="C328" s="743"/>
      <c r="D328" s="744"/>
      <c r="E328" s="772"/>
      <c r="F328" s="744"/>
      <c r="G328" s="744"/>
      <c r="H328" s="744"/>
      <c r="I328" s="744"/>
      <c r="J328" s="744"/>
      <c r="K328" s="744"/>
      <c r="L328" s="744"/>
      <c r="M328" s="744"/>
      <c r="N328" s="744"/>
      <c r="O328" s="744"/>
      <c r="P328" s="744"/>
      <c r="Q328" s="744"/>
      <c r="R328" s="745"/>
      <c r="S328" s="744"/>
      <c r="T328" s="744"/>
      <c r="U328" s="739" t="s">
        <v>721</v>
      </c>
      <c r="V328" s="740" t="s">
        <v>123</v>
      </c>
      <c r="W328" s="741" t="s">
        <v>493</v>
      </c>
      <c r="X328" s="729">
        <v>0</v>
      </c>
      <c r="Y328" s="729">
        <v>0</v>
      </c>
      <c r="Z328" s="729">
        <v>0</v>
      </c>
      <c r="AA328" s="729">
        <v>0</v>
      </c>
      <c r="AB328" s="729">
        <v>0</v>
      </c>
      <c r="AC328" s="729">
        <v>0</v>
      </c>
      <c r="AD328" s="729">
        <v>0</v>
      </c>
      <c r="AE328" s="729">
        <v>0</v>
      </c>
      <c r="AF328" s="729">
        <v>0</v>
      </c>
      <c r="AG328" s="729">
        <v>0</v>
      </c>
      <c r="AH328" s="729">
        <v>0</v>
      </c>
      <c r="AI328" s="729">
        <v>0</v>
      </c>
      <c r="AJ328" s="729">
        <v>0</v>
      </c>
      <c r="AK328" s="729">
        <v>0</v>
      </c>
      <c r="AL328" s="729">
        <v>0</v>
      </c>
      <c r="AM328" s="729">
        <v>0</v>
      </c>
      <c r="AN328" s="729">
        <v>0</v>
      </c>
      <c r="AO328" s="729">
        <v>0</v>
      </c>
      <c r="AP328" s="729">
        <v>0</v>
      </c>
      <c r="AQ328" s="729">
        <v>0</v>
      </c>
      <c r="AR328" s="729">
        <v>0</v>
      </c>
      <c r="AS328" s="729">
        <v>0</v>
      </c>
      <c r="AT328" s="729">
        <v>0</v>
      </c>
      <c r="AU328" s="729">
        <v>0</v>
      </c>
      <c r="AV328" s="729">
        <v>0</v>
      </c>
      <c r="AW328" s="729">
        <v>0</v>
      </c>
      <c r="AX328" s="729">
        <v>0</v>
      </c>
      <c r="AY328" s="729">
        <v>0</v>
      </c>
      <c r="AZ328" s="729">
        <v>0</v>
      </c>
      <c r="BA328" s="729">
        <v>0</v>
      </c>
      <c r="BB328" s="729">
        <v>0</v>
      </c>
      <c r="BC328" s="729">
        <v>0</v>
      </c>
      <c r="BD328" s="729">
        <v>0</v>
      </c>
      <c r="BE328" s="729">
        <v>0</v>
      </c>
      <c r="BF328" s="729">
        <v>0</v>
      </c>
      <c r="BG328" s="729">
        <v>0</v>
      </c>
      <c r="BH328" s="729">
        <v>0</v>
      </c>
      <c r="BI328" s="729">
        <v>0</v>
      </c>
      <c r="BJ328" s="729">
        <v>0</v>
      </c>
      <c r="BK328" s="729">
        <v>0</v>
      </c>
      <c r="BL328" s="729">
        <v>0</v>
      </c>
      <c r="BM328" s="729">
        <v>0</v>
      </c>
      <c r="BN328" s="729">
        <v>0</v>
      </c>
      <c r="BO328" s="729">
        <v>0</v>
      </c>
      <c r="BP328" s="729">
        <v>0</v>
      </c>
      <c r="BQ328" s="729">
        <v>0</v>
      </c>
      <c r="BR328" s="729">
        <v>0</v>
      </c>
      <c r="BS328" s="729">
        <v>0</v>
      </c>
      <c r="BT328" s="729">
        <v>0</v>
      </c>
      <c r="BU328" s="729">
        <v>0</v>
      </c>
      <c r="BV328" s="729">
        <v>0</v>
      </c>
      <c r="BW328" s="729">
        <v>0</v>
      </c>
      <c r="BX328" s="729">
        <v>0</v>
      </c>
      <c r="BY328" s="729">
        <v>0</v>
      </c>
      <c r="BZ328" s="729">
        <v>0</v>
      </c>
      <c r="CA328" s="729">
        <v>0</v>
      </c>
      <c r="CB328" s="729">
        <v>0</v>
      </c>
      <c r="CC328" s="729">
        <v>0</v>
      </c>
      <c r="CD328" s="729">
        <v>0</v>
      </c>
      <c r="CE328" s="729">
        <v>0</v>
      </c>
      <c r="CF328" s="729">
        <v>0</v>
      </c>
      <c r="CG328" s="729">
        <v>0</v>
      </c>
      <c r="CH328" s="729">
        <v>0</v>
      </c>
      <c r="CI328" s="729">
        <v>0</v>
      </c>
      <c r="CJ328" s="729">
        <v>0</v>
      </c>
      <c r="CK328" s="729">
        <v>0</v>
      </c>
      <c r="CL328" s="729">
        <v>0</v>
      </c>
      <c r="CM328" s="729">
        <v>0</v>
      </c>
      <c r="CN328" s="729">
        <v>0</v>
      </c>
      <c r="CO328" s="729">
        <v>0</v>
      </c>
      <c r="CP328" s="729">
        <v>0</v>
      </c>
      <c r="CQ328" s="729">
        <v>0</v>
      </c>
      <c r="CR328" s="729">
        <v>0</v>
      </c>
      <c r="CS328" s="729">
        <v>0</v>
      </c>
      <c r="CT328" s="729">
        <v>0</v>
      </c>
      <c r="CU328" s="729">
        <v>0</v>
      </c>
      <c r="CV328" s="729">
        <v>0</v>
      </c>
      <c r="CW328" s="729">
        <v>0</v>
      </c>
      <c r="CX328" s="729">
        <v>0</v>
      </c>
      <c r="CY328" s="729">
        <v>0</v>
      </c>
      <c r="CZ328" s="729">
        <v>0</v>
      </c>
      <c r="DA328" s="729">
        <v>0</v>
      </c>
      <c r="DB328" s="729">
        <v>0</v>
      </c>
      <c r="DC328" s="729">
        <v>0</v>
      </c>
      <c r="DD328" s="729">
        <v>0</v>
      </c>
      <c r="DE328" s="729">
        <v>0</v>
      </c>
      <c r="DF328" s="729">
        <v>0</v>
      </c>
      <c r="DG328" s="729">
        <v>0</v>
      </c>
      <c r="DH328" s="729">
        <v>0</v>
      </c>
      <c r="DI328" s="729">
        <v>0</v>
      </c>
      <c r="DJ328" s="729">
        <v>0</v>
      </c>
      <c r="DK328" s="729">
        <v>0</v>
      </c>
      <c r="DL328" s="729">
        <v>0</v>
      </c>
      <c r="DM328" s="729">
        <v>0</v>
      </c>
      <c r="DN328" s="729">
        <v>0</v>
      </c>
      <c r="DO328" s="729">
        <v>0</v>
      </c>
      <c r="DP328" s="729">
        <v>0</v>
      </c>
      <c r="DQ328" s="729">
        <v>0</v>
      </c>
      <c r="DR328" s="729">
        <v>0</v>
      </c>
      <c r="DS328" s="729">
        <v>0</v>
      </c>
      <c r="DT328" s="729">
        <v>0</v>
      </c>
      <c r="DU328" s="729">
        <v>0</v>
      </c>
      <c r="DV328" s="729">
        <v>0</v>
      </c>
      <c r="DW328" s="729">
        <v>0</v>
      </c>
      <c r="DX328" s="733"/>
    </row>
    <row r="329" spans="2:128" x14ac:dyDescent="0.2">
      <c r="B329" s="742"/>
      <c r="C329" s="748"/>
      <c r="D329" s="749"/>
      <c r="E329" s="773"/>
      <c r="F329" s="749"/>
      <c r="G329" s="749"/>
      <c r="H329" s="749"/>
      <c r="I329" s="749"/>
      <c r="J329" s="749"/>
      <c r="K329" s="749"/>
      <c r="L329" s="749"/>
      <c r="M329" s="749"/>
      <c r="N329" s="749"/>
      <c r="O329" s="749"/>
      <c r="P329" s="749"/>
      <c r="Q329" s="749"/>
      <c r="R329" s="750"/>
      <c r="S329" s="749"/>
      <c r="T329" s="749"/>
      <c r="U329" s="739" t="s">
        <v>495</v>
      </c>
      <c r="V329" s="740" t="s">
        <v>123</v>
      </c>
      <c r="W329" s="774" t="s">
        <v>493</v>
      </c>
      <c r="X329" s="729">
        <v>0</v>
      </c>
      <c r="Y329" s="729">
        <v>0</v>
      </c>
      <c r="Z329" s="729">
        <v>0</v>
      </c>
      <c r="AA329" s="729">
        <v>0</v>
      </c>
      <c r="AB329" s="729">
        <v>0</v>
      </c>
      <c r="AC329" s="729">
        <v>0</v>
      </c>
      <c r="AD329" s="729">
        <v>0</v>
      </c>
      <c r="AE329" s="729">
        <v>0</v>
      </c>
      <c r="AF329" s="729">
        <v>0</v>
      </c>
      <c r="AG329" s="729">
        <v>0</v>
      </c>
      <c r="AH329" s="729">
        <v>0</v>
      </c>
      <c r="AI329" s="729">
        <v>0</v>
      </c>
      <c r="AJ329" s="729">
        <v>0</v>
      </c>
      <c r="AK329" s="729">
        <v>0</v>
      </c>
      <c r="AL329" s="729">
        <v>0</v>
      </c>
      <c r="AM329" s="729">
        <v>0</v>
      </c>
      <c r="AN329" s="729">
        <v>0</v>
      </c>
      <c r="AO329" s="729">
        <v>0</v>
      </c>
      <c r="AP329" s="729">
        <v>0</v>
      </c>
      <c r="AQ329" s="729">
        <v>0</v>
      </c>
      <c r="AR329" s="729">
        <v>0</v>
      </c>
      <c r="AS329" s="729">
        <v>0</v>
      </c>
      <c r="AT329" s="729">
        <v>0</v>
      </c>
      <c r="AU329" s="729">
        <v>0</v>
      </c>
      <c r="AV329" s="729">
        <v>0</v>
      </c>
      <c r="AW329" s="729">
        <v>0</v>
      </c>
      <c r="AX329" s="729">
        <v>0</v>
      </c>
      <c r="AY329" s="729">
        <v>0</v>
      </c>
      <c r="AZ329" s="729">
        <v>0</v>
      </c>
      <c r="BA329" s="729">
        <v>0</v>
      </c>
      <c r="BB329" s="729">
        <v>0</v>
      </c>
      <c r="BC329" s="729">
        <v>0</v>
      </c>
      <c r="BD329" s="729">
        <v>0</v>
      </c>
      <c r="BE329" s="729">
        <v>0</v>
      </c>
      <c r="BF329" s="729">
        <v>0</v>
      </c>
      <c r="BG329" s="729">
        <v>0</v>
      </c>
      <c r="BH329" s="729">
        <v>0</v>
      </c>
      <c r="BI329" s="729">
        <v>0</v>
      </c>
      <c r="BJ329" s="729">
        <v>0</v>
      </c>
      <c r="BK329" s="729">
        <v>0</v>
      </c>
      <c r="BL329" s="729">
        <v>0</v>
      </c>
      <c r="BM329" s="729">
        <v>0</v>
      </c>
      <c r="BN329" s="729">
        <v>0</v>
      </c>
      <c r="BO329" s="729">
        <v>0</v>
      </c>
      <c r="BP329" s="729">
        <v>0</v>
      </c>
      <c r="BQ329" s="729">
        <v>0</v>
      </c>
      <c r="BR329" s="729">
        <v>0</v>
      </c>
      <c r="BS329" s="729">
        <v>0</v>
      </c>
      <c r="BT329" s="729">
        <v>0</v>
      </c>
      <c r="BU329" s="729">
        <v>0</v>
      </c>
      <c r="BV329" s="729">
        <v>0</v>
      </c>
      <c r="BW329" s="729">
        <v>0</v>
      </c>
      <c r="BX329" s="729">
        <v>0</v>
      </c>
      <c r="BY329" s="729">
        <v>0</v>
      </c>
      <c r="BZ329" s="729">
        <v>0</v>
      </c>
      <c r="CA329" s="729">
        <v>0</v>
      </c>
      <c r="CB329" s="729">
        <v>0</v>
      </c>
      <c r="CC329" s="729">
        <v>0</v>
      </c>
      <c r="CD329" s="729">
        <v>0</v>
      </c>
      <c r="CE329" s="729">
        <v>0</v>
      </c>
      <c r="CF329" s="729">
        <v>0</v>
      </c>
      <c r="CG329" s="729">
        <v>0</v>
      </c>
      <c r="CH329" s="729">
        <v>0</v>
      </c>
      <c r="CI329" s="729">
        <v>0</v>
      </c>
      <c r="CJ329" s="729">
        <v>0</v>
      </c>
      <c r="CK329" s="729">
        <v>0</v>
      </c>
      <c r="CL329" s="729">
        <v>0</v>
      </c>
      <c r="CM329" s="729">
        <v>0</v>
      </c>
      <c r="CN329" s="729">
        <v>0</v>
      </c>
      <c r="CO329" s="729">
        <v>0</v>
      </c>
      <c r="CP329" s="729">
        <v>0</v>
      </c>
      <c r="CQ329" s="729">
        <v>0</v>
      </c>
      <c r="CR329" s="729">
        <v>0</v>
      </c>
      <c r="CS329" s="729">
        <v>0</v>
      </c>
      <c r="CT329" s="729">
        <v>0</v>
      </c>
      <c r="CU329" s="729">
        <v>0</v>
      </c>
      <c r="CV329" s="729">
        <v>0</v>
      </c>
      <c r="CW329" s="729">
        <v>0</v>
      </c>
      <c r="CX329" s="729">
        <v>0</v>
      </c>
      <c r="CY329" s="729">
        <v>0</v>
      </c>
      <c r="CZ329" s="729">
        <v>0</v>
      </c>
      <c r="DA329" s="729">
        <v>0</v>
      </c>
      <c r="DB329" s="729">
        <v>0</v>
      </c>
      <c r="DC329" s="729">
        <v>0</v>
      </c>
      <c r="DD329" s="729">
        <v>0</v>
      </c>
      <c r="DE329" s="729">
        <v>0</v>
      </c>
      <c r="DF329" s="729">
        <v>0</v>
      </c>
      <c r="DG329" s="729">
        <v>0</v>
      </c>
      <c r="DH329" s="729">
        <v>0</v>
      </c>
      <c r="DI329" s="729">
        <v>0</v>
      </c>
      <c r="DJ329" s="729">
        <v>0</v>
      </c>
      <c r="DK329" s="729">
        <v>0</v>
      </c>
      <c r="DL329" s="729">
        <v>0</v>
      </c>
      <c r="DM329" s="729">
        <v>0</v>
      </c>
      <c r="DN329" s="729">
        <v>0</v>
      </c>
      <c r="DO329" s="729">
        <v>0</v>
      </c>
      <c r="DP329" s="729">
        <v>0</v>
      </c>
      <c r="DQ329" s="729">
        <v>0</v>
      </c>
      <c r="DR329" s="729">
        <v>0</v>
      </c>
      <c r="DS329" s="729">
        <v>0</v>
      </c>
      <c r="DT329" s="729">
        <v>0</v>
      </c>
      <c r="DU329" s="729">
        <v>0</v>
      </c>
      <c r="DV329" s="729">
        <v>0</v>
      </c>
      <c r="DW329" s="729">
        <v>0</v>
      </c>
      <c r="DX329" s="733"/>
    </row>
    <row r="330" spans="2:128" x14ac:dyDescent="0.2">
      <c r="B330" s="752"/>
      <c r="C330" s="753"/>
      <c r="D330" s="749"/>
      <c r="E330" s="773"/>
      <c r="F330" s="749"/>
      <c r="G330" s="749"/>
      <c r="H330" s="749"/>
      <c r="I330" s="749"/>
      <c r="J330" s="749"/>
      <c r="K330" s="749"/>
      <c r="L330" s="749"/>
      <c r="M330" s="749"/>
      <c r="N330" s="749"/>
      <c r="O330" s="749"/>
      <c r="P330" s="749"/>
      <c r="Q330" s="749"/>
      <c r="R330" s="750"/>
      <c r="S330" s="749"/>
      <c r="T330" s="749"/>
      <c r="U330" s="739" t="s">
        <v>496</v>
      </c>
      <c r="V330" s="740" t="s">
        <v>123</v>
      </c>
      <c r="W330" s="774" t="s">
        <v>493</v>
      </c>
      <c r="X330" s="747">
        <v>11.7925</v>
      </c>
      <c r="Y330" s="747">
        <v>17.264749999999999</v>
      </c>
      <c r="Z330" s="747">
        <v>21.368937500000001</v>
      </c>
      <c r="AA330" s="747">
        <v>24.925900000000002</v>
      </c>
      <c r="AB330" s="747">
        <v>27.771470000000001</v>
      </c>
      <c r="AC330" s="747">
        <v>30.047926</v>
      </c>
      <c r="AD330" s="747">
        <v>31.869090800000002</v>
      </c>
      <c r="AE330" s="747">
        <v>33.326022639999998</v>
      </c>
      <c r="AF330" s="747">
        <v>34.491568112000003</v>
      </c>
      <c r="AG330" s="747">
        <v>35.424004489600001</v>
      </c>
      <c r="AH330" s="747">
        <v>36.169953591679999</v>
      </c>
      <c r="AI330" s="747">
        <v>36.766712873344005</v>
      </c>
      <c r="AJ330" s="747">
        <v>37.244120298675206</v>
      </c>
      <c r="AK330" s="747">
        <v>37.626046238940162</v>
      </c>
      <c r="AL330" s="747">
        <v>37.93158699115213</v>
      </c>
      <c r="AM330" s="747">
        <v>38.176019592921698</v>
      </c>
      <c r="AN330" s="747">
        <v>38.371565674337361</v>
      </c>
      <c r="AO330" s="747">
        <v>38.528002539469888</v>
      </c>
      <c r="AP330" s="747">
        <v>38.653152031575914</v>
      </c>
      <c r="AQ330" s="747">
        <v>38.753271625260737</v>
      </c>
      <c r="AR330" s="747">
        <v>38.833367300208586</v>
      </c>
      <c r="AS330" s="747">
        <v>38.897443840166872</v>
      </c>
      <c r="AT330" s="747">
        <v>38.9487050721335</v>
      </c>
      <c r="AU330" s="747">
        <v>38.989714057706792</v>
      </c>
      <c r="AV330" s="747">
        <v>39.022521246165439</v>
      </c>
      <c r="AW330" s="747">
        <v>27.25626699693235</v>
      </c>
      <c r="AX330" s="747">
        <v>21.80501359754588</v>
      </c>
      <c r="AY330" s="747">
        <v>17.444010878036703</v>
      </c>
      <c r="AZ330" s="747">
        <v>13.955208702429365</v>
      </c>
      <c r="BA330" s="747">
        <v>11.164166961943494</v>
      </c>
      <c r="BB330" s="747">
        <v>8.9313335695547966</v>
      </c>
      <c r="BC330" s="747">
        <v>7.1450668556438357</v>
      </c>
      <c r="BD330" s="747">
        <v>5.7160534845150694</v>
      </c>
      <c r="BE330" s="747">
        <v>4.5728427876120561</v>
      </c>
      <c r="BF330" s="747">
        <v>3.6582742300896447</v>
      </c>
      <c r="BG330" s="747">
        <v>2.9266193840717163</v>
      </c>
      <c r="BH330" s="747">
        <v>2.3412955072573731</v>
      </c>
      <c r="BI330" s="747">
        <v>1.8730364058058988</v>
      </c>
      <c r="BJ330" s="747">
        <v>1.498429124644719</v>
      </c>
      <c r="BK330" s="747">
        <v>1.1987432997157752</v>
      </c>
      <c r="BL330" s="747">
        <v>0.95899463977262034</v>
      </c>
      <c r="BM330" s="747">
        <v>0.76719571181809632</v>
      </c>
      <c r="BN330" s="747">
        <v>0.6137565694544771</v>
      </c>
      <c r="BO330" s="747">
        <v>0.49100525556358171</v>
      </c>
      <c r="BP330" s="747">
        <v>0.39280420445086539</v>
      </c>
      <c r="BQ330" s="747">
        <v>0.31424336356069227</v>
      </c>
      <c r="BR330" s="747">
        <v>0.25139469084855387</v>
      </c>
      <c r="BS330" s="747">
        <v>0.2011157526788431</v>
      </c>
      <c r="BT330" s="747">
        <v>0.16089260214307446</v>
      </c>
      <c r="BU330" s="747">
        <v>0.12871408171445958</v>
      </c>
      <c r="BV330" s="747">
        <v>0.10297126537156767</v>
      </c>
      <c r="BW330" s="747">
        <v>8.2377012297254151E-2</v>
      </c>
      <c r="BX330" s="747">
        <v>6.5901609837803327E-2</v>
      </c>
      <c r="BY330" s="747">
        <v>5.2721287870242661E-2</v>
      </c>
      <c r="BZ330" s="747">
        <v>4.2177030296194115E-2</v>
      </c>
      <c r="CA330" s="747">
        <v>3.37416242369553E-2</v>
      </c>
      <c r="CB330" s="747">
        <v>2.6993299389564244E-2</v>
      </c>
      <c r="CC330" s="747">
        <v>2.1594639511651397E-2</v>
      </c>
      <c r="CD330" s="747">
        <v>1.727571160932112E-2</v>
      </c>
      <c r="CE330" s="747">
        <v>1.3820569287456896E-2</v>
      </c>
      <c r="CF330" s="747">
        <v>1.1056455429965518E-2</v>
      </c>
      <c r="CG330" s="747">
        <v>8.8451643439724139E-3</v>
      </c>
      <c r="CH330" s="747">
        <v>7.0761314751779329E-3</v>
      </c>
      <c r="CI330" s="747">
        <v>5.6609051801423463E-3</v>
      </c>
      <c r="CJ330" s="747">
        <v>4.5287241441138775E-3</v>
      </c>
      <c r="CK330" s="747">
        <v>3.622979315291102E-3</v>
      </c>
      <c r="CL330" s="747">
        <v>2.8958072119850214E-3</v>
      </c>
      <c r="CM330" s="747">
        <v>2.3138977799902999E-3</v>
      </c>
      <c r="CN330" s="747">
        <v>1.848370234394522E-3</v>
      </c>
      <c r="CO330" s="747">
        <v>1.4759481979179003E-3</v>
      </c>
      <c r="CP330" s="747">
        <v>1.1780105687366027E-3</v>
      </c>
      <c r="CQ330" s="747">
        <v>9.3966046539156452E-4</v>
      </c>
      <c r="CR330" s="747">
        <v>7.4898038271553418E-4</v>
      </c>
      <c r="CS330" s="747">
        <v>5.964363165747098E-4</v>
      </c>
      <c r="CT330" s="747">
        <v>4.7440106366205019E-4</v>
      </c>
      <c r="CU330" s="747">
        <v>3.7677286133192261E-4</v>
      </c>
      <c r="CV330" s="747">
        <v>2.9867029946782051E-4</v>
      </c>
      <c r="CW330" s="747">
        <v>2.3618824997653884E-4</v>
      </c>
      <c r="CX330" s="747">
        <v>1.8620261038351349E-4</v>
      </c>
      <c r="CY330" s="747">
        <v>1.4621409870909321E-4</v>
      </c>
      <c r="CZ330" s="747">
        <v>0</v>
      </c>
      <c r="DA330" s="747">
        <v>0</v>
      </c>
      <c r="DB330" s="747">
        <v>0</v>
      </c>
      <c r="DC330" s="747">
        <v>0</v>
      </c>
      <c r="DD330" s="747">
        <v>0</v>
      </c>
      <c r="DE330" s="747">
        <v>0</v>
      </c>
      <c r="DF330" s="747">
        <v>0</v>
      </c>
      <c r="DG330" s="747">
        <v>0</v>
      </c>
      <c r="DH330" s="747">
        <v>0</v>
      </c>
      <c r="DI330" s="747">
        <v>0</v>
      </c>
      <c r="DJ330" s="747">
        <v>0</v>
      </c>
      <c r="DK330" s="747">
        <v>0</v>
      </c>
      <c r="DL330" s="747">
        <v>0</v>
      </c>
      <c r="DM330" s="747">
        <v>0</v>
      </c>
      <c r="DN330" s="747">
        <v>0</v>
      </c>
      <c r="DO330" s="747">
        <v>0</v>
      </c>
      <c r="DP330" s="747">
        <v>0</v>
      </c>
      <c r="DQ330" s="747">
        <v>0</v>
      </c>
      <c r="DR330" s="747">
        <v>0</v>
      </c>
      <c r="DS330" s="747">
        <v>0</v>
      </c>
      <c r="DT330" s="747">
        <v>0</v>
      </c>
      <c r="DU330" s="747">
        <v>0</v>
      </c>
      <c r="DV330" s="747">
        <v>0</v>
      </c>
      <c r="DW330" s="747">
        <v>0</v>
      </c>
      <c r="DX330" s="733"/>
    </row>
    <row r="331" spans="2:128" x14ac:dyDescent="0.2">
      <c r="B331" s="752"/>
      <c r="C331" s="753"/>
      <c r="D331" s="749"/>
      <c r="E331" s="773"/>
      <c r="F331" s="749"/>
      <c r="G331" s="749"/>
      <c r="H331" s="749"/>
      <c r="I331" s="749"/>
      <c r="J331" s="749"/>
      <c r="K331" s="749"/>
      <c r="L331" s="749"/>
      <c r="M331" s="749"/>
      <c r="N331" s="749"/>
      <c r="O331" s="749"/>
      <c r="P331" s="749"/>
      <c r="Q331" s="749"/>
      <c r="R331" s="750"/>
      <c r="S331" s="749"/>
      <c r="T331" s="749"/>
      <c r="U331" s="775" t="s">
        <v>497</v>
      </c>
      <c r="V331" s="776" t="s">
        <v>123</v>
      </c>
      <c r="W331" s="774" t="s">
        <v>493</v>
      </c>
      <c r="X331" s="747">
        <v>-3.63686</v>
      </c>
      <c r="Y331" s="747">
        <v>-7.940339359323378</v>
      </c>
      <c r="Z331" s="747">
        <v>-11.739908809323108</v>
      </c>
      <c r="AA331" s="747">
        <v>-15.199778043037925</v>
      </c>
      <c r="AB331" s="747">
        <v>-18.310651160072865</v>
      </c>
      <c r="AC331" s="747">
        <v>-20.748566448921189</v>
      </c>
      <c r="AD331" s="747">
        <v>-22.965257448136231</v>
      </c>
      <c r="AE331" s="747">
        <v>-25.006376110643444</v>
      </c>
      <c r="AF331" s="747">
        <v>-26.885828589996915</v>
      </c>
      <c r="AG331" s="747">
        <v>-28.616419607086019</v>
      </c>
      <c r="AH331" s="747">
        <v>-30.209939688774785</v>
      </c>
      <c r="AI331" s="747">
        <v>-31.677245496831347</v>
      </c>
      <c r="AJ331" s="747">
        <v>-33.028333794429003</v>
      </c>
      <c r="AK331" s="747">
        <v>-34.272409554152929</v>
      </c>
      <c r="AL331" s="747">
        <v>-35.417948671533104</v>
      </c>
      <c r="AM331" s="747">
        <v>-36.472755711370716</v>
      </c>
      <c r="AN331" s="747">
        <v>-37.444017080284539</v>
      </c>
      <c r="AO331" s="747">
        <v>-38.338349987741779</v>
      </c>
      <c r="AP331" s="747">
        <v>-39.161847529145483</v>
      </c>
      <c r="AQ331" s="747">
        <v>-39.920120198129624</v>
      </c>
      <c r="AR331" s="747">
        <v>-40.618334110885506</v>
      </c>
      <c r="AS331" s="747">
        <v>-41.261246202942033</v>
      </c>
      <c r="AT331" s="747">
        <v>-41.853236638195675</v>
      </c>
      <c r="AU331" s="747">
        <v>-42.398338650993054</v>
      </c>
      <c r="AV331" s="747">
        <v>-42.900266024580525</v>
      </c>
      <c r="AW331" s="747">
        <v>-39.725578393131386</v>
      </c>
      <c r="AX331" s="747">
        <v>-35.847665180410495</v>
      </c>
      <c r="AY331" s="747">
        <v>-32.392221252245797</v>
      </c>
      <c r="AZ331" s="747">
        <v>-29.302720987897306</v>
      </c>
      <c r="BA331" s="747">
        <v>-26.531728675129532</v>
      </c>
      <c r="BB331" s="747">
        <v>-24.43029117119227</v>
      </c>
      <c r="BC331" s="747">
        <v>-22.495297385906994</v>
      </c>
      <c r="BD331" s="747">
        <v>-20.713564195137579</v>
      </c>
      <c r="BE331" s="747">
        <v>-19.072952640087379</v>
      </c>
      <c r="BF331" s="747">
        <v>-17.562285224500926</v>
      </c>
      <c r="BG331" s="747">
        <v>-16.171269762315656</v>
      </c>
      <c r="BH331" s="747">
        <v>-14.89042925693721</v>
      </c>
      <c r="BI331" s="747">
        <v>-13.711037334405431</v>
      </c>
      <c r="BJ331" s="747">
        <v>-12.625058790556821</v>
      </c>
      <c r="BK331" s="747">
        <v>-11.625094847130908</v>
      </c>
      <c r="BL331" s="747">
        <v>-10.704332743850072</v>
      </c>
      <c r="BM331" s="747">
        <v>-9.8564993230433764</v>
      </c>
      <c r="BN331" s="747">
        <v>-9.0758182905861311</v>
      </c>
      <c r="BO331" s="747">
        <v>-8.3569708619737799</v>
      </c>
      <c r="BP331" s="747">
        <v>-7.6950595254115051</v>
      </c>
      <c r="BQ331" s="747">
        <v>-7.0855746750373338</v>
      </c>
      <c r="BR331" s="747">
        <v>-6.5243638869506491</v>
      </c>
      <c r="BS331" s="747">
        <v>-6.0076036287235235</v>
      </c>
      <c r="BT331" s="747">
        <v>-5.5317732096516092</v>
      </c>
      <c r="BU331" s="747">
        <v>-5.0936307942674919</v>
      </c>
      <c r="BV331" s="747">
        <v>-4.6901913156964179</v>
      </c>
      <c r="BW331" s="747">
        <v>-4.3187061383779755</v>
      </c>
      <c r="BX331" s="747">
        <v>-3.9766443315957134</v>
      </c>
      <c r="BY331" s="747">
        <v>-3.6616754262311648</v>
      </c>
      <c r="BZ331" s="747">
        <v>-3.371653537263914</v>
      </c>
      <c r="CA331" s="747">
        <v>-3.1046027438442296</v>
      </c>
      <c r="CB331" s="747">
        <v>-2.8587036273325936</v>
      </c>
      <c r="CC331" s="747">
        <v>-2.6322808755897169</v>
      </c>
      <c r="CD331" s="747">
        <v>-2.4237918690650018</v>
      </c>
      <c r="CE331" s="747">
        <v>-2.2318161709203905</v>
      </c>
      <c r="CF331" s="747">
        <v>-2.0550458495857642</v>
      </c>
      <c r="CG331" s="747">
        <v>-1.8922765678133977</v>
      </c>
      <c r="CH331" s="747">
        <v>-1.7423993775211464</v>
      </c>
      <c r="CI331" s="747">
        <v>-1.6043931645225884</v>
      </c>
      <c r="CJ331" s="747">
        <v>-1.4773176916700117</v>
      </c>
      <c r="CK331" s="747">
        <v>-1.3603071930131529</v>
      </c>
      <c r="CL331" s="747">
        <v>-1.2368792449060335</v>
      </c>
      <c r="CM331" s="747">
        <v>-1.1232273699060336</v>
      </c>
      <c r="CN331" s="747">
        <v>-1.0185772571146778</v>
      </c>
      <c r="CO331" s="747">
        <v>-0.92221592469281144</v>
      </c>
      <c r="CP331" s="747">
        <v>-0.83348686231109825</v>
      </c>
      <c r="CQ331" s="747">
        <v>-0.75178555834125627</v>
      </c>
      <c r="CR331" s="747">
        <v>-0.67655538131474624</v>
      </c>
      <c r="CS331" s="747">
        <v>-0.60728378758927615</v>
      </c>
      <c r="CT331" s="747">
        <v>-0.54349882938592564</v>
      </c>
      <c r="CU331" s="747">
        <v>-0.48476593940612966</v>
      </c>
      <c r="CV331" s="747">
        <v>-0.43068497012209517</v>
      </c>
      <c r="CW331" s="747">
        <v>-0.38088746756932129</v>
      </c>
      <c r="CX331" s="747">
        <v>-0.33503416106755352</v>
      </c>
      <c r="CY331" s="747">
        <v>-0.29281265176762683</v>
      </c>
      <c r="CZ331" s="729">
        <v>0</v>
      </c>
      <c r="DA331" s="729">
        <v>0</v>
      </c>
      <c r="DB331" s="729">
        <v>0</v>
      </c>
      <c r="DC331" s="729">
        <v>0</v>
      </c>
      <c r="DD331" s="729">
        <v>0</v>
      </c>
      <c r="DE331" s="729">
        <v>0</v>
      </c>
      <c r="DF331" s="729">
        <v>0</v>
      </c>
      <c r="DG331" s="729">
        <v>0</v>
      </c>
      <c r="DH331" s="729">
        <v>0</v>
      </c>
      <c r="DI331" s="729">
        <v>0</v>
      </c>
      <c r="DJ331" s="729">
        <v>0</v>
      </c>
      <c r="DK331" s="729">
        <v>0</v>
      </c>
      <c r="DL331" s="729">
        <v>0</v>
      </c>
      <c r="DM331" s="729">
        <v>0</v>
      </c>
      <c r="DN331" s="729">
        <v>0</v>
      </c>
      <c r="DO331" s="729">
        <v>0</v>
      </c>
      <c r="DP331" s="729">
        <v>0</v>
      </c>
      <c r="DQ331" s="729">
        <v>0</v>
      </c>
      <c r="DR331" s="729">
        <v>0</v>
      </c>
      <c r="DS331" s="729">
        <v>0</v>
      </c>
      <c r="DT331" s="729">
        <v>0</v>
      </c>
      <c r="DU331" s="729">
        <v>0</v>
      </c>
      <c r="DV331" s="729">
        <v>0</v>
      </c>
      <c r="DW331" s="729">
        <v>0</v>
      </c>
      <c r="DX331" s="733"/>
    </row>
    <row r="332" spans="2:128" x14ac:dyDescent="0.2">
      <c r="B332" s="752"/>
      <c r="C332" s="753"/>
      <c r="D332" s="749"/>
      <c r="E332" s="773"/>
      <c r="F332" s="749"/>
      <c r="G332" s="749"/>
      <c r="H332" s="749"/>
      <c r="I332" s="749"/>
      <c r="J332" s="749"/>
      <c r="K332" s="749"/>
      <c r="L332" s="749"/>
      <c r="M332" s="749"/>
      <c r="N332" s="749"/>
      <c r="O332" s="749"/>
      <c r="P332" s="749"/>
      <c r="Q332" s="749"/>
      <c r="R332" s="750"/>
      <c r="S332" s="749"/>
      <c r="T332" s="749"/>
      <c r="U332" s="739" t="s">
        <v>498</v>
      </c>
      <c r="V332" s="740" t="s">
        <v>123</v>
      </c>
      <c r="W332" s="774" t="s">
        <v>493</v>
      </c>
      <c r="X332" s="747">
        <v>0</v>
      </c>
      <c r="Y332" s="747">
        <v>0</v>
      </c>
      <c r="Z332" s="747">
        <v>0</v>
      </c>
      <c r="AA332" s="747">
        <v>0</v>
      </c>
      <c r="AB332" s="747">
        <v>0</v>
      </c>
      <c r="AC332" s="747">
        <v>0</v>
      </c>
      <c r="AD332" s="747">
        <v>0</v>
      </c>
      <c r="AE332" s="747">
        <v>0</v>
      </c>
      <c r="AF332" s="747">
        <v>0</v>
      </c>
      <c r="AG332" s="747">
        <v>0</v>
      </c>
      <c r="AH332" s="747">
        <v>0</v>
      </c>
      <c r="AI332" s="747">
        <v>0</v>
      </c>
      <c r="AJ332" s="747">
        <v>0</v>
      </c>
      <c r="AK332" s="747">
        <v>0</v>
      </c>
      <c r="AL332" s="747">
        <v>0</v>
      </c>
      <c r="AM332" s="747">
        <v>0</v>
      </c>
      <c r="AN332" s="747">
        <v>0</v>
      </c>
      <c r="AO332" s="747">
        <v>0</v>
      </c>
      <c r="AP332" s="747">
        <v>0</v>
      </c>
      <c r="AQ332" s="747">
        <v>0</v>
      </c>
      <c r="AR332" s="747">
        <v>0</v>
      </c>
      <c r="AS332" s="747">
        <v>0</v>
      </c>
      <c r="AT332" s="747">
        <v>0</v>
      </c>
      <c r="AU332" s="747">
        <v>0</v>
      </c>
      <c r="AV332" s="747">
        <v>0</v>
      </c>
      <c r="AW332" s="747">
        <v>0</v>
      </c>
      <c r="AX332" s="747">
        <v>0</v>
      </c>
      <c r="AY332" s="747">
        <v>0</v>
      </c>
      <c r="AZ332" s="747">
        <v>0</v>
      </c>
      <c r="BA332" s="747">
        <v>0</v>
      </c>
      <c r="BB332" s="747">
        <v>0</v>
      </c>
      <c r="BC332" s="747">
        <v>0</v>
      </c>
      <c r="BD332" s="747">
        <v>0</v>
      </c>
      <c r="BE332" s="747">
        <v>0</v>
      </c>
      <c r="BF332" s="747">
        <v>0</v>
      </c>
      <c r="BG332" s="747">
        <v>0</v>
      </c>
      <c r="BH332" s="747">
        <v>0</v>
      </c>
      <c r="BI332" s="747">
        <v>0</v>
      </c>
      <c r="BJ332" s="747">
        <v>0</v>
      </c>
      <c r="BK332" s="747">
        <v>0</v>
      </c>
      <c r="BL332" s="747">
        <v>0</v>
      </c>
      <c r="BM332" s="747">
        <v>0</v>
      </c>
      <c r="BN332" s="747">
        <v>0</v>
      </c>
      <c r="BO332" s="747">
        <v>0</v>
      </c>
      <c r="BP332" s="747">
        <v>0</v>
      </c>
      <c r="BQ332" s="747">
        <v>0</v>
      </c>
      <c r="BR332" s="747">
        <v>0</v>
      </c>
      <c r="BS332" s="747">
        <v>0</v>
      </c>
      <c r="BT332" s="747">
        <v>0</v>
      </c>
      <c r="BU332" s="747">
        <v>0</v>
      </c>
      <c r="BV332" s="747">
        <v>0</v>
      </c>
      <c r="BW332" s="747">
        <v>0</v>
      </c>
      <c r="BX332" s="747">
        <v>0</v>
      </c>
      <c r="BY332" s="747">
        <v>0</v>
      </c>
      <c r="BZ332" s="747">
        <v>0</v>
      </c>
      <c r="CA332" s="747">
        <v>0</v>
      </c>
      <c r="CB332" s="747">
        <v>0</v>
      </c>
      <c r="CC332" s="747">
        <v>0</v>
      </c>
      <c r="CD332" s="747">
        <v>0</v>
      </c>
      <c r="CE332" s="747">
        <v>0</v>
      </c>
      <c r="CF332" s="747">
        <v>0</v>
      </c>
      <c r="CG332" s="747">
        <v>0</v>
      </c>
      <c r="CH332" s="747">
        <v>0</v>
      </c>
      <c r="CI332" s="747">
        <v>0</v>
      </c>
      <c r="CJ332" s="747">
        <v>0</v>
      </c>
      <c r="CK332" s="747">
        <v>0</v>
      </c>
      <c r="CL332" s="747">
        <v>0</v>
      </c>
      <c r="CM332" s="747">
        <v>0</v>
      </c>
      <c r="CN332" s="747">
        <v>0</v>
      </c>
      <c r="CO332" s="747">
        <v>0</v>
      </c>
      <c r="CP332" s="747">
        <v>0</v>
      </c>
      <c r="CQ332" s="747">
        <v>0</v>
      </c>
      <c r="CR332" s="747">
        <v>0</v>
      </c>
      <c r="CS332" s="747">
        <v>0</v>
      </c>
      <c r="CT332" s="747">
        <v>0</v>
      </c>
      <c r="CU332" s="747">
        <v>0</v>
      </c>
      <c r="CV332" s="747">
        <v>0</v>
      </c>
      <c r="CW332" s="747">
        <v>0</v>
      </c>
      <c r="CX332" s="747">
        <v>0</v>
      </c>
      <c r="CY332" s="747">
        <v>0</v>
      </c>
      <c r="CZ332" s="747">
        <v>0</v>
      </c>
      <c r="DA332" s="747">
        <v>0</v>
      </c>
      <c r="DB332" s="747">
        <v>0</v>
      </c>
      <c r="DC332" s="747">
        <v>0</v>
      </c>
      <c r="DD332" s="747">
        <v>0</v>
      </c>
      <c r="DE332" s="747">
        <v>0</v>
      </c>
      <c r="DF332" s="747">
        <v>0</v>
      </c>
      <c r="DG332" s="747">
        <v>0</v>
      </c>
      <c r="DH332" s="747">
        <v>0</v>
      </c>
      <c r="DI332" s="747">
        <v>0</v>
      </c>
      <c r="DJ332" s="747">
        <v>0</v>
      </c>
      <c r="DK332" s="747">
        <v>0</v>
      </c>
      <c r="DL332" s="747">
        <v>0</v>
      </c>
      <c r="DM332" s="747">
        <v>0</v>
      </c>
      <c r="DN332" s="747">
        <v>0</v>
      </c>
      <c r="DO332" s="747">
        <v>0</v>
      </c>
      <c r="DP332" s="747">
        <v>0</v>
      </c>
      <c r="DQ332" s="747">
        <v>0</v>
      </c>
      <c r="DR332" s="747">
        <v>0</v>
      </c>
      <c r="DS332" s="747">
        <v>0</v>
      </c>
      <c r="DT332" s="747">
        <v>0</v>
      </c>
      <c r="DU332" s="747">
        <v>0</v>
      </c>
      <c r="DV332" s="747">
        <v>0</v>
      </c>
      <c r="DW332" s="747">
        <v>0</v>
      </c>
      <c r="DX332" s="733"/>
    </row>
    <row r="333" spans="2:128" x14ac:dyDescent="0.2">
      <c r="B333" s="756"/>
      <c r="C333" s="753"/>
      <c r="D333" s="749"/>
      <c r="E333" s="773"/>
      <c r="F333" s="749"/>
      <c r="G333" s="749"/>
      <c r="H333" s="749"/>
      <c r="I333" s="749"/>
      <c r="J333" s="749"/>
      <c r="K333" s="749"/>
      <c r="L333" s="749"/>
      <c r="M333" s="749"/>
      <c r="N333" s="749"/>
      <c r="O333" s="749"/>
      <c r="P333" s="749"/>
      <c r="Q333" s="749"/>
      <c r="R333" s="750"/>
      <c r="S333" s="749"/>
      <c r="T333" s="749"/>
      <c r="U333" s="739" t="s">
        <v>499</v>
      </c>
      <c r="V333" s="740" t="s">
        <v>123</v>
      </c>
      <c r="W333" s="774" t="s">
        <v>493</v>
      </c>
      <c r="X333" s="729">
        <v>0</v>
      </c>
      <c r="Y333" s="729">
        <v>0</v>
      </c>
      <c r="Z333" s="729">
        <v>0</v>
      </c>
      <c r="AA333" s="729">
        <v>0</v>
      </c>
      <c r="AB333" s="729">
        <v>0</v>
      </c>
      <c r="AC333" s="729">
        <v>0</v>
      </c>
      <c r="AD333" s="729">
        <v>0</v>
      </c>
      <c r="AE333" s="729">
        <v>0</v>
      </c>
      <c r="AF333" s="729">
        <v>0</v>
      </c>
      <c r="AG333" s="729">
        <v>0</v>
      </c>
      <c r="AH333" s="729">
        <v>0</v>
      </c>
      <c r="AI333" s="729">
        <v>0</v>
      </c>
      <c r="AJ333" s="729">
        <v>0</v>
      </c>
      <c r="AK333" s="729">
        <v>0</v>
      </c>
      <c r="AL333" s="729">
        <v>0</v>
      </c>
      <c r="AM333" s="729">
        <v>0</v>
      </c>
      <c r="AN333" s="729">
        <v>0</v>
      </c>
      <c r="AO333" s="729">
        <v>0</v>
      </c>
      <c r="AP333" s="729">
        <v>0</v>
      </c>
      <c r="AQ333" s="729">
        <v>0</v>
      </c>
      <c r="AR333" s="729">
        <v>0</v>
      </c>
      <c r="AS333" s="729">
        <v>0</v>
      </c>
      <c r="AT333" s="729">
        <v>0</v>
      </c>
      <c r="AU333" s="729">
        <v>0</v>
      </c>
      <c r="AV333" s="729">
        <v>0</v>
      </c>
      <c r="AW333" s="729">
        <v>0</v>
      </c>
      <c r="AX333" s="729">
        <v>0</v>
      </c>
      <c r="AY333" s="729">
        <v>0</v>
      </c>
      <c r="AZ333" s="729">
        <v>0</v>
      </c>
      <c r="BA333" s="729">
        <v>0</v>
      </c>
      <c r="BB333" s="729">
        <v>0</v>
      </c>
      <c r="BC333" s="729">
        <v>0</v>
      </c>
      <c r="BD333" s="729">
        <v>0</v>
      </c>
      <c r="BE333" s="729">
        <v>0</v>
      </c>
      <c r="BF333" s="729">
        <v>0</v>
      </c>
      <c r="BG333" s="729">
        <v>0</v>
      </c>
      <c r="BH333" s="729">
        <v>0</v>
      </c>
      <c r="BI333" s="729">
        <v>0</v>
      </c>
      <c r="BJ333" s="729">
        <v>0</v>
      </c>
      <c r="BK333" s="729">
        <v>0</v>
      </c>
      <c r="BL333" s="729">
        <v>0</v>
      </c>
      <c r="BM333" s="729">
        <v>0</v>
      </c>
      <c r="BN333" s="729">
        <v>0</v>
      </c>
      <c r="BO333" s="729">
        <v>0</v>
      </c>
      <c r="BP333" s="729">
        <v>0</v>
      </c>
      <c r="BQ333" s="729">
        <v>0</v>
      </c>
      <c r="BR333" s="729">
        <v>0</v>
      </c>
      <c r="BS333" s="729">
        <v>0</v>
      </c>
      <c r="BT333" s="729">
        <v>0</v>
      </c>
      <c r="BU333" s="729">
        <v>0</v>
      </c>
      <c r="BV333" s="729">
        <v>0</v>
      </c>
      <c r="BW333" s="729">
        <v>0</v>
      </c>
      <c r="BX333" s="729">
        <v>0</v>
      </c>
      <c r="BY333" s="729">
        <v>0</v>
      </c>
      <c r="BZ333" s="729">
        <v>0</v>
      </c>
      <c r="CA333" s="729">
        <v>0</v>
      </c>
      <c r="CB333" s="729">
        <v>0</v>
      </c>
      <c r="CC333" s="729">
        <v>0</v>
      </c>
      <c r="CD333" s="729">
        <v>0</v>
      </c>
      <c r="CE333" s="729">
        <v>0</v>
      </c>
      <c r="CF333" s="729">
        <v>0</v>
      </c>
      <c r="CG333" s="729">
        <v>0</v>
      </c>
      <c r="CH333" s="729">
        <v>0</v>
      </c>
      <c r="CI333" s="729">
        <v>0</v>
      </c>
      <c r="CJ333" s="729">
        <v>0</v>
      </c>
      <c r="CK333" s="729">
        <v>0</v>
      </c>
      <c r="CL333" s="729">
        <v>0</v>
      </c>
      <c r="CM333" s="729">
        <v>0</v>
      </c>
      <c r="CN333" s="729">
        <v>0</v>
      </c>
      <c r="CO333" s="729">
        <v>0</v>
      </c>
      <c r="CP333" s="729">
        <v>0</v>
      </c>
      <c r="CQ333" s="729">
        <v>0</v>
      </c>
      <c r="CR333" s="729">
        <v>0</v>
      </c>
      <c r="CS333" s="729">
        <v>0</v>
      </c>
      <c r="CT333" s="729">
        <v>0</v>
      </c>
      <c r="CU333" s="729">
        <v>0</v>
      </c>
      <c r="CV333" s="729">
        <v>0</v>
      </c>
      <c r="CW333" s="729">
        <v>0</v>
      </c>
      <c r="CX333" s="729">
        <v>0</v>
      </c>
      <c r="CY333" s="729">
        <v>0</v>
      </c>
      <c r="CZ333" s="729">
        <v>0</v>
      </c>
      <c r="DA333" s="729">
        <v>0</v>
      </c>
      <c r="DB333" s="729">
        <v>0</v>
      </c>
      <c r="DC333" s="729">
        <v>0</v>
      </c>
      <c r="DD333" s="729">
        <v>0</v>
      </c>
      <c r="DE333" s="729">
        <v>0</v>
      </c>
      <c r="DF333" s="729">
        <v>0</v>
      </c>
      <c r="DG333" s="729">
        <v>0</v>
      </c>
      <c r="DH333" s="729">
        <v>0</v>
      </c>
      <c r="DI333" s="729">
        <v>0</v>
      </c>
      <c r="DJ333" s="729">
        <v>0</v>
      </c>
      <c r="DK333" s="729">
        <v>0</v>
      </c>
      <c r="DL333" s="729">
        <v>0</v>
      </c>
      <c r="DM333" s="729">
        <v>0</v>
      </c>
      <c r="DN333" s="729">
        <v>0</v>
      </c>
      <c r="DO333" s="729">
        <v>0</v>
      </c>
      <c r="DP333" s="729">
        <v>0</v>
      </c>
      <c r="DQ333" s="729">
        <v>0</v>
      </c>
      <c r="DR333" s="729">
        <v>0</v>
      </c>
      <c r="DS333" s="729">
        <v>0</v>
      </c>
      <c r="DT333" s="729">
        <v>0</v>
      </c>
      <c r="DU333" s="729">
        <v>0</v>
      </c>
      <c r="DV333" s="729">
        <v>0</v>
      </c>
      <c r="DW333" s="729">
        <v>0</v>
      </c>
      <c r="DX333" s="733"/>
    </row>
    <row r="334" spans="2:128" x14ac:dyDescent="0.2">
      <c r="B334" s="756"/>
      <c r="C334" s="753"/>
      <c r="D334" s="749"/>
      <c r="E334" s="773"/>
      <c r="F334" s="749"/>
      <c r="G334" s="749"/>
      <c r="H334" s="749"/>
      <c r="I334" s="749"/>
      <c r="J334" s="749"/>
      <c r="K334" s="749"/>
      <c r="L334" s="749"/>
      <c r="M334" s="749"/>
      <c r="N334" s="749"/>
      <c r="O334" s="749"/>
      <c r="P334" s="749"/>
      <c r="Q334" s="749"/>
      <c r="R334" s="750"/>
      <c r="S334" s="749"/>
      <c r="T334" s="749"/>
      <c r="U334" s="739" t="s">
        <v>500</v>
      </c>
      <c r="V334" s="740" t="s">
        <v>123</v>
      </c>
      <c r="W334" s="774" t="s">
        <v>493</v>
      </c>
      <c r="X334" s="747">
        <v>-7.0986385080926109</v>
      </c>
      <c r="Y334" s="747">
        <v>-15.982542236220764</v>
      </c>
      <c r="Z334" s="747">
        <v>-24.346200104166485</v>
      </c>
      <c r="AA334" s="747">
        <v>-32.447992300431608</v>
      </c>
      <c r="AB334" s="747">
        <v>-40.205373467793216</v>
      </c>
      <c r="AC334" s="747">
        <v>-46.823422833443296</v>
      </c>
      <c r="AD334" s="747">
        <v>-53.226022708696242</v>
      </c>
      <c r="AE334" s="747">
        <v>-59.481299127815205</v>
      </c>
      <c r="AF334" s="747">
        <v>-65.591064102225801</v>
      </c>
      <c r="AG334" s="747">
        <v>-71.557766820318392</v>
      </c>
      <c r="AH334" s="747">
        <v>-77.384381345189439</v>
      </c>
      <c r="AI334" s="747">
        <v>-88.677667687261419</v>
      </c>
      <c r="AJ334" s="747">
        <v>-100.31599245699439</v>
      </c>
      <c r="AK334" s="747">
        <v>-112.24657314316158</v>
      </c>
      <c r="AL334" s="747">
        <v>-124.42282392154171</v>
      </c>
      <c r="AM334" s="747">
        <v>-136.8037051664522</v>
      </c>
      <c r="AN334" s="747">
        <v>-149.3531371315693</v>
      </c>
      <c r="AO334" s="747">
        <v>-162.03947171577983</v>
      </c>
      <c r="AP334" s="747">
        <v>-174.83501679105655</v>
      </c>
      <c r="AQ334" s="747">
        <v>-187.71560807985404</v>
      </c>
      <c r="AR334" s="747">
        <v>-200.66022403380785</v>
      </c>
      <c r="AS334" s="747">
        <v>-213.65063958770449</v>
      </c>
      <c r="AT334" s="747">
        <v>-226.67111504652866</v>
      </c>
      <c r="AU334" s="747">
        <v>-239.70811671231095</v>
      </c>
      <c r="AV334" s="747">
        <v>-252.75006617462617</v>
      </c>
      <c r="AW334" s="747">
        <v>-243.4952295816683</v>
      </c>
      <c r="AX334" s="747">
        <v>-228.2524982055206</v>
      </c>
      <c r="AY334" s="747">
        <v>-213.95544977318295</v>
      </c>
      <c r="AZ334" s="747">
        <v>-200.51874283022258</v>
      </c>
      <c r="BA334" s="747">
        <v>-187.86761993827793</v>
      </c>
      <c r="BB334" s="747">
        <v>-178.79857593152423</v>
      </c>
      <c r="BC334" s="747">
        <v>-170.4591041301201</v>
      </c>
      <c r="BD334" s="747">
        <v>-162.15148153595672</v>
      </c>
      <c r="BE334" s="747">
        <v>-154.11377122235814</v>
      </c>
      <c r="BF334" s="747">
        <v>-146.33361658461283</v>
      </c>
      <c r="BG334" s="747">
        <v>-138.68918035257244</v>
      </c>
      <c r="BH334" s="747">
        <v>-131.35924909460701</v>
      </c>
      <c r="BI334" s="747">
        <v>-124.1978962364682</v>
      </c>
      <c r="BJ334" s="747">
        <v>-117.27588311581833</v>
      </c>
      <c r="BK334" s="747">
        <v>-110.6262012956052</v>
      </c>
      <c r="BL334" s="747">
        <v>-104.2330706127748</v>
      </c>
      <c r="BM334" s="747">
        <v>-97.708637019903236</v>
      </c>
      <c r="BN334" s="747">
        <v>-91.554213791407562</v>
      </c>
      <c r="BO334" s="747">
        <v>-85.613940098369653</v>
      </c>
      <c r="BP334" s="747">
        <v>-79.975545626354801</v>
      </c>
      <c r="BQ334" s="747">
        <v>-74.566456314895305</v>
      </c>
      <c r="BR334" s="747">
        <v>-69.500765359408533</v>
      </c>
      <c r="BS334" s="747">
        <v>-64.64200027435902</v>
      </c>
      <c r="BT334" s="747">
        <v>-60.066034787472198</v>
      </c>
      <c r="BU334" s="747">
        <v>-55.733400095517574</v>
      </c>
      <c r="BV334" s="747">
        <v>-51.65646526192603</v>
      </c>
      <c r="BW334" s="747">
        <v>-47.873630913374541</v>
      </c>
      <c r="BX334" s="747">
        <v>-44.317320066806857</v>
      </c>
      <c r="BY334" s="747">
        <v>-40.991331580796469</v>
      </c>
      <c r="BZ334" s="747">
        <v>-37.846293463638418</v>
      </c>
      <c r="CA334" s="747">
        <v>-34.946998157018825</v>
      </c>
      <c r="CB334" s="747">
        <v>-32.186773558289772</v>
      </c>
      <c r="CC334" s="747">
        <v>-29.648091040206676</v>
      </c>
      <c r="CD334" s="747">
        <v>-27.265822501864076</v>
      </c>
      <c r="CE334" s="747">
        <v>-25.059892266447459</v>
      </c>
      <c r="CF334" s="747">
        <v>-22.990695840688577</v>
      </c>
      <c r="CG334" s="747">
        <v>-21.159014026749574</v>
      </c>
      <c r="CH334" s="747">
        <v>-19.439034897734167</v>
      </c>
      <c r="CI334" s="747">
        <v>-17.845179415737004</v>
      </c>
      <c r="CJ334" s="747">
        <v>-16.371453393019639</v>
      </c>
      <c r="CK334" s="747">
        <v>-15.025911312276156</v>
      </c>
      <c r="CL334" s="747">
        <v>-13.591572517855727</v>
      </c>
      <c r="CM334" s="747">
        <v>-12.268479995775859</v>
      </c>
      <c r="CN334" s="747">
        <v>-11.056380436621216</v>
      </c>
      <c r="CO334" s="747">
        <v>-9.938349069066641</v>
      </c>
      <c r="CP334" s="747">
        <v>-8.9164068813276263</v>
      </c>
      <c r="CQ334" s="747">
        <v>-7.9922756243608646</v>
      </c>
      <c r="CR334" s="747">
        <v>-7.1461654260679497</v>
      </c>
      <c r="CS334" s="747">
        <v>-6.3624969383846706</v>
      </c>
      <c r="CT334" s="747">
        <v>-5.6465617195374573</v>
      </c>
      <c r="CU334" s="747">
        <v>-4.9920884912698895</v>
      </c>
      <c r="CV334" s="747">
        <v>-4.3947914263975552</v>
      </c>
      <c r="CW334" s="747">
        <v>-3.852449568026282</v>
      </c>
      <c r="CX334" s="747">
        <v>-3.3531416926879221</v>
      </c>
      <c r="CY334" s="747">
        <v>-2.9024329264993725</v>
      </c>
      <c r="CZ334" s="729">
        <v>0</v>
      </c>
      <c r="DA334" s="729">
        <v>0</v>
      </c>
      <c r="DB334" s="729">
        <v>0</v>
      </c>
      <c r="DC334" s="729">
        <v>0</v>
      </c>
      <c r="DD334" s="729">
        <v>0</v>
      </c>
      <c r="DE334" s="729">
        <v>0</v>
      </c>
      <c r="DF334" s="729">
        <v>0</v>
      </c>
      <c r="DG334" s="729">
        <v>0</v>
      </c>
      <c r="DH334" s="729">
        <v>0</v>
      </c>
      <c r="DI334" s="729">
        <v>0</v>
      </c>
      <c r="DJ334" s="729">
        <v>0</v>
      </c>
      <c r="DK334" s="729">
        <v>0</v>
      </c>
      <c r="DL334" s="729">
        <v>0</v>
      </c>
      <c r="DM334" s="729">
        <v>0</v>
      </c>
      <c r="DN334" s="729">
        <v>0</v>
      </c>
      <c r="DO334" s="729">
        <v>0</v>
      </c>
      <c r="DP334" s="729">
        <v>0</v>
      </c>
      <c r="DQ334" s="729">
        <v>0</v>
      </c>
      <c r="DR334" s="729">
        <v>0</v>
      </c>
      <c r="DS334" s="729">
        <v>0</v>
      </c>
      <c r="DT334" s="729">
        <v>0</v>
      </c>
      <c r="DU334" s="729">
        <v>0</v>
      </c>
      <c r="DV334" s="729">
        <v>0</v>
      </c>
      <c r="DW334" s="729">
        <v>0</v>
      </c>
      <c r="DX334" s="733"/>
    </row>
    <row r="335" spans="2:128" x14ac:dyDescent="0.2">
      <c r="B335" s="756"/>
      <c r="C335" s="753"/>
      <c r="D335" s="749"/>
      <c r="E335" s="773"/>
      <c r="F335" s="749"/>
      <c r="G335" s="749"/>
      <c r="H335" s="749"/>
      <c r="I335" s="749"/>
      <c r="J335" s="749"/>
      <c r="K335" s="749"/>
      <c r="L335" s="749"/>
      <c r="M335" s="749"/>
      <c r="N335" s="749"/>
      <c r="O335" s="749"/>
      <c r="P335" s="749"/>
      <c r="Q335" s="749"/>
      <c r="R335" s="750"/>
      <c r="S335" s="749"/>
      <c r="T335" s="749"/>
      <c r="U335" s="739" t="s">
        <v>501</v>
      </c>
      <c r="V335" s="740" t="s">
        <v>123</v>
      </c>
      <c r="W335" s="774" t="s">
        <v>493</v>
      </c>
      <c r="X335" s="747">
        <v>0</v>
      </c>
      <c r="Y335" s="747">
        <v>0</v>
      </c>
      <c r="Z335" s="747">
        <v>0</v>
      </c>
      <c r="AA335" s="747">
        <v>0</v>
      </c>
      <c r="AB335" s="747">
        <v>0</v>
      </c>
      <c r="AC335" s="747">
        <v>0</v>
      </c>
      <c r="AD335" s="747">
        <v>0</v>
      </c>
      <c r="AE335" s="747">
        <v>0</v>
      </c>
      <c r="AF335" s="747">
        <v>0</v>
      </c>
      <c r="AG335" s="747">
        <v>0</v>
      </c>
      <c r="AH335" s="747">
        <v>0</v>
      </c>
      <c r="AI335" s="747">
        <v>0</v>
      </c>
      <c r="AJ335" s="747">
        <v>0</v>
      </c>
      <c r="AK335" s="747">
        <v>0</v>
      </c>
      <c r="AL335" s="747">
        <v>0</v>
      </c>
      <c r="AM335" s="747">
        <v>0</v>
      </c>
      <c r="AN335" s="747">
        <v>0</v>
      </c>
      <c r="AO335" s="747">
        <v>0</v>
      </c>
      <c r="AP335" s="747">
        <v>0</v>
      </c>
      <c r="AQ335" s="747">
        <v>0</v>
      </c>
      <c r="AR335" s="747">
        <v>0</v>
      </c>
      <c r="AS335" s="747">
        <v>0</v>
      </c>
      <c r="AT335" s="747">
        <v>0</v>
      </c>
      <c r="AU335" s="747">
        <v>0</v>
      </c>
      <c r="AV335" s="747">
        <v>0</v>
      </c>
      <c r="AW335" s="747">
        <v>0</v>
      </c>
      <c r="AX335" s="747">
        <v>0</v>
      </c>
      <c r="AY335" s="747">
        <v>0</v>
      </c>
      <c r="AZ335" s="747">
        <v>0</v>
      </c>
      <c r="BA335" s="747">
        <v>0</v>
      </c>
      <c r="BB335" s="747">
        <v>0</v>
      </c>
      <c r="BC335" s="747">
        <v>0</v>
      </c>
      <c r="BD335" s="747">
        <v>0</v>
      </c>
      <c r="BE335" s="747">
        <v>0</v>
      </c>
      <c r="BF335" s="747">
        <v>0</v>
      </c>
      <c r="BG335" s="747">
        <v>0</v>
      </c>
      <c r="BH335" s="747">
        <v>0</v>
      </c>
      <c r="BI335" s="747">
        <v>0</v>
      </c>
      <c r="BJ335" s="747">
        <v>0</v>
      </c>
      <c r="BK335" s="747">
        <v>0</v>
      </c>
      <c r="BL335" s="747">
        <v>0</v>
      </c>
      <c r="BM335" s="747">
        <v>0</v>
      </c>
      <c r="BN335" s="747">
        <v>0</v>
      </c>
      <c r="BO335" s="747">
        <v>0</v>
      </c>
      <c r="BP335" s="747">
        <v>0</v>
      </c>
      <c r="BQ335" s="747">
        <v>0</v>
      </c>
      <c r="BR335" s="747">
        <v>0</v>
      </c>
      <c r="BS335" s="747">
        <v>0</v>
      </c>
      <c r="BT335" s="747">
        <v>0</v>
      </c>
      <c r="BU335" s="747">
        <v>0</v>
      </c>
      <c r="BV335" s="747">
        <v>0</v>
      </c>
      <c r="BW335" s="747">
        <v>0</v>
      </c>
      <c r="BX335" s="747">
        <v>0</v>
      </c>
      <c r="BY335" s="747">
        <v>0</v>
      </c>
      <c r="BZ335" s="747">
        <v>0</v>
      </c>
      <c r="CA335" s="747">
        <v>0</v>
      </c>
      <c r="CB335" s="747">
        <v>0</v>
      </c>
      <c r="CC335" s="747">
        <v>0</v>
      </c>
      <c r="CD335" s="747">
        <v>0</v>
      </c>
      <c r="CE335" s="747">
        <v>0</v>
      </c>
      <c r="CF335" s="747">
        <v>0</v>
      </c>
      <c r="CG335" s="747">
        <v>0</v>
      </c>
      <c r="CH335" s="747">
        <v>0</v>
      </c>
      <c r="CI335" s="747">
        <v>0</v>
      </c>
      <c r="CJ335" s="747">
        <v>0</v>
      </c>
      <c r="CK335" s="747">
        <v>0</v>
      </c>
      <c r="CL335" s="747">
        <v>0</v>
      </c>
      <c r="CM335" s="747">
        <v>0</v>
      </c>
      <c r="CN335" s="747">
        <v>0</v>
      </c>
      <c r="CO335" s="747">
        <v>0</v>
      </c>
      <c r="CP335" s="747">
        <v>0</v>
      </c>
      <c r="CQ335" s="747">
        <v>0</v>
      </c>
      <c r="CR335" s="747">
        <v>0</v>
      </c>
      <c r="CS335" s="747">
        <v>0</v>
      </c>
      <c r="CT335" s="747">
        <v>0</v>
      </c>
      <c r="CU335" s="747">
        <v>0</v>
      </c>
      <c r="CV335" s="747">
        <v>0</v>
      </c>
      <c r="CW335" s="747">
        <v>0</v>
      </c>
      <c r="CX335" s="747">
        <v>0</v>
      </c>
      <c r="CY335" s="747">
        <v>0</v>
      </c>
      <c r="CZ335" s="747">
        <v>0</v>
      </c>
      <c r="DA335" s="747">
        <v>0</v>
      </c>
      <c r="DB335" s="747">
        <v>0</v>
      </c>
      <c r="DC335" s="747">
        <v>0</v>
      </c>
      <c r="DD335" s="747">
        <v>0</v>
      </c>
      <c r="DE335" s="747">
        <v>0</v>
      </c>
      <c r="DF335" s="747">
        <v>0</v>
      </c>
      <c r="DG335" s="747">
        <v>0</v>
      </c>
      <c r="DH335" s="747">
        <v>0</v>
      </c>
      <c r="DI335" s="747">
        <v>0</v>
      </c>
      <c r="DJ335" s="747">
        <v>0</v>
      </c>
      <c r="DK335" s="747">
        <v>0</v>
      </c>
      <c r="DL335" s="747">
        <v>0</v>
      </c>
      <c r="DM335" s="747">
        <v>0</v>
      </c>
      <c r="DN335" s="747">
        <v>0</v>
      </c>
      <c r="DO335" s="747">
        <v>0</v>
      </c>
      <c r="DP335" s="747">
        <v>0</v>
      </c>
      <c r="DQ335" s="747">
        <v>0</v>
      </c>
      <c r="DR335" s="747">
        <v>0</v>
      </c>
      <c r="DS335" s="747">
        <v>0</v>
      </c>
      <c r="DT335" s="747">
        <v>0</v>
      </c>
      <c r="DU335" s="747">
        <v>0</v>
      </c>
      <c r="DV335" s="747">
        <v>0</v>
      </c>
      <c r="DW335" s="747">
        <v>0</v>
      </c>
      <c r="DX335" s="733"/>
    </row>
    <row r="336" spans="2:128" x14ac:dyDescent="0.2">
      <c r="B336" s="756"/>
      <c r="C336" s="753"/>
      <c r="D336" s="749"/>
      <c r="E336" s="773"/>
      <c r="F336" s="749"/>
      <c r="G336" s="749"/>
      <c r="H336" s="749"/>
      <c r="I336" s="749"/>
      <c r="J336" s="749"/>
      <c r="K336" s="749"/>
      <c r="L336" s="749"/>
      <c r="M336" s="749"/>
      <c r="N336" s="749"/>
      <c r="O336" s="749"/>
      <c r="P336" s="749"/>
      <c r="Q336" s="749"/>
      <c r="R336" s="750"/>
      <c r="S336" s="749"/>
      <c r="T336" s="749"/>
      <c r="U336" s="777" t="s">
        <v>502</v>
      </c>
      <c r="V336" s="740" t="s">
        <v>123</v>
      </c>
      <c r="W336" s="774" t="s">
        <v>493</v>
      </c>
      <c r="X336" s="758">
        <v>-60.003720016255436</v>
      </c>
      <c r="Y336" s="758">
        <v>-81.62</v>
      </c>
      <c r="Z336" s="758">
        <v>-81.62</v>
      </c>
      <c r="AA336" s="758">
        <v>-81.62</v>
      </c>
      <c r="AB336" s="758">
        <v>-81.62</v>
      </c>
      <c r="AC336" s="758">
        <v>-81.62</v>
      </c>
      <c r="AD336" s="758">
        <v>-81.62</v>
      </c>
      <c r="AE336" s="758">
        <v>-81.62</v>
      </c>
      <c r="AF336" s="758">
        <v>-81.62</v>
      </c>
      <c r="AG336" s="758">
        <v>-81.62</v>
      </c>
      <c r="AH336" s="758">
        <v>-81.62</v>
      </c>
      <c r="AI336" s="758">
        <v>-81.62</v>
      </c>
      <c r="AJ336" s="758">
        <v>-81.62</v>
      </c>
      <c r="AK336" s="758">
        <v>-81.62</v>
      </c>
      <c r="AL336" s="758">
        <v>-81.62</v>
      </c>
      <c r="AM336" s="758">
        <v>-81.62</v>
      </c>
      <c r="AN336" s="758">
        <v>-81.62</v>
      </c>
      <c r="AO336" s="758">
        <v>-81.62</v>
      </c>
      <c r="AP336" s="758">
        <v>-81.62</v>
      </c>
      <c r="AQ336" s="758">
        <v>-81.62</v>
      </c>
      <c r="AR336" s="758">
        <v>-81.62</v>
      </c>
      <c r="AS336" s="758">
        <v>-81.62</v>
      </c>
      <c r="AT336" s="758">
        <v>-81.62</v>
      </c>
      <c r="AU336" s="758">
        <v>-81.62</v>
      </c>
      <c r="AV336" s="758">
        <v>-81.62</v>
      </c>
      <c r="AW336" s="758">
        <v>-81.62</v>
      </c>
      <c r="AX336" s="758">
        <v>-81.62</v>
      </c>
      <c r="AY336" s="758">
        <v>-81.62</v>
      </c>
      <c r="AZ336" s="758">
        <v>-81.62</v>
      </c>
      <c r="BA336" s="758">
        <v>-81.62</v>
      </c>
      <c r="BB336" s="758">
        <v>-81.62</v>
      </c>
      <c r="BC336" s="758">
        <v>-81.62</v>
      </c>
      <c r="BD336" s="758">
        <v>-81.62</v>
      </c>
      <c r="BE336" s="758">
        <v>-81.62</v>
      </c>
      <c r="BF336" s="758">
        <v>-81.62</v>
      </c>
      <c r="BG336" s="758">
        <v>-81.62</v>
      </c>
      <c r="BH336" s="758">
        <v>-81.62</v>
      </c>
      <c r="BI336" s="758">
        <v>-81.62</v>
      </c>
      <c r="BJ336" s="758">
        <v>-81.62</v>
      </c>
      <c r="BK336" s="758">
        <v>-81.62</v>
      </c>
      <c r="BL336" s="758">
        <v>-81.62</v>
      </c>
      <c r="BM336" s="758">
        <v>-81.62</v>
      </c>
      <c r="BN336" s="758">
        <v>-81.62</v>
      </c>
      <c r="BO336" s="758">
        <v>-81.62</v>
      </c>
      <c r="BP336" s="758">
        <v>-81.62</v>
      </c>
      <c r="BQ336" s="758">
        <v>-80.76570670717193</v>
      </c>
      <c r="BR336" s="758">
        <v>-77.139263726511032</v>
      </c>
      <c r="BS336" s="758">
        <v>-73.800052059676844</v>
      </c>
      <c r="BT336" s="758">
        <v>-70.725321637777427</v>
      </c>
      <c r="BU336" s="758">
        <v>-67.894124304211331</v>
      </c>
      <c r="BV336" s="758">
        <v>-65.287171094752395</v>
      </c>
      <c r="BW336" s="758">
        <v>-62.886700821722016</v>
      </c>
      <c r="BX336" s="758">
        <v>-60.676359066912205</v>
      </c>
      <c r="BY336" s="758">
        <v>-58.641086758837318</v>
      </c>
      <c r="BZ336" s="758">
        <v>-54.4675439379767</v>
      </c>
      <c r="CA336" s="758">
        <v>-50.153458678771237</v>
      </c>
      <c r="CB336" s="758">
        <v>-46.181069231017958</v>
      </c>
      <c r="CC336" s="758">
        <v>-42.523311681847993</v>
      </c>
      <c r="CD336" s="758">
        <v>-39.155265707383698</v>
      </c>
      <c r="CE336" s="758">
        <v>-36.053984790424259</v>
      </c>
      <c r="CF336" s="758">
        <v>-33.198339885687894</v>
      </c>
      <c r="CG336" s="758">
        <v>-30.568875467501044</v>
      </c>
      <c r="CH336" s="758">
        <v>-28.147676979186528</v>
      </c>
      <c r="CI336" s="758">
        <v>-25.918248781082685</v>
      </c>
      <c r="CJ336" s="758">
        <v>-23.865401765652489</v>
      </c>
      <c r="CK336" s="758">
        <v>-21.975149874003829</v>
      </c>
      <c r="CL336" s="758">
        <v>-19.981226977597817</v>
      </c>
      <c r="CM336" s="758">
        <v>-18.145232138039248</v>
      </c>
      <c r="CN336" s="758">
        <v>-16.454656711596432</v>
      </c>
      <c r="CO336" s="758">
        <v>-14.897982797861751</v>
      </c>
      <c r="CP336" s="758">
        <v>-13.464604768227877</v>
      </c>
      <c r="CQ336" s="758">
        <v>-12.144757009677166</v>
      </c>
      <c r="CR336" s="758">
        <v>-10.929447391602231</v>
      </c>
      <c r="CS336" s="758">
        <v>-9.810396002366808</v>
      </c>
      <c r="CT336" s="758">
        <v>-8.779978738218631</v>
      </c>
      <c r="CU336" s="758">
        <v>-7.8311753602253829</v>
      </c>
      <c r="CV336" s="758">
        <v>-6.9575216653451823</v>
      </c>
      <c r="CW336" s="758">
        <v>-6.1530654457729357</v>
      </c>
      <c r="CX336" s="758">
        <v>-5.4123259365132519</v>
      </c>
      <c r="CY336" s="758">
        <v>-4.7302564748960165</v>
      </c>
      <c r="CZ336" s="729">
        <v>0</v>
      </c>
      <c r="DA336" s="729">
        <v>0</v>
      </c>
      <c r="DB336" s="729">
        <v>0</v>
      </c>
      <c r="DC336" s="729">
        <v>0</v>
      </c>
      <c r="DD336" s="729">
        <v>0</v>
      </c>
      <c r="DE336" s="729">
        <v>0</v>
      </c>
      <c r="DF336" s="729">
        <v>0</v>
      </c>
      <c r="DG336" s="729">
        <v>0</v>
      </c>
      <c r="DH336" s="729">
        <v>0</v>
      </c>
      <c r="DI336" s="729">
        <v>0</v>
      </c>
      <c r="DJ336" s="729">
        <v>0</v>
      </c>
      <c r="DK336" s="729">
        <v>0</v>
      </c>
      <c r="DL336" s="729">
        <v>0</v>
      </c>
      <c r="DM336" s="729">
        <v>0</v>
      </c>
      <c r="DN336" s="729">
        <v>0</v>
      </c>
      <c r="DO336" s="729">
        <v>0</v>
      </c>
      <c r="DP336" s="729">
        <v>0</v>
      </c>
      <c r="DQ336" s="729">
        <v>0</v>
      </c>
      <c r="DR336" s="729">
        <v>0</v>
      </c>
      <c r="DS336" s="729">
        <v>0</v>
      </c>
      <c r="DT336" s="729">
        <v>0</v>
      </c>
      <c r="DU336" s="729">
        <v>0</v>
      </c>
      <c r="DV336" s="729">
        <v>0</v>
      </c>
      <c r="DW336" s="729">
        <v>0</v>
      </c>
      <c r="DX336" s="733"/>
    </row>
    <row r="337" spans="2:128" ht="13.5" thickBot="1" x14ac:dyDescent="0.25">
      <c r="B337" s="759"/>
      <c r="C337" s="760"/>
      <c r="D337" s="761"/>
      <c r="E337" s="778"/>
      <c r="F337" s="761"/>
      <c r="G337" s="761"/>
      <c r="H337" s="761"/>
      <c r="I337" s="761"/>
      <c r="J337" s="761"/>
      <c r="K337" s="761"/>
      <c r="L337" s="761"/>
      <c r="M337" s="761"/>
      <c r="N337" s="761"/>
      <c r="O337" s="761"/>
      <c r="P337" s="761"/>
      <c r="Q337" s="761"/>
      <c r="R337" s="762"/>
      <c r="S337" s="761"/>
      <c r="T337" s="761"/>
      <c r="U337" s="779" t="s">
        <v>126</v>
      </c>
      <c r="V337" s="780" t="s">
        <v>503</v>
      </c>
      <c r="W337" s="781" t="s">
        <v>493</v>
      </c>
      <c r="X337" s="766">
        <v>-250.36561386670436</v>
      </c>
      <c r="Y337" s="766">
        <v>-489.58951049700386</v>
      </c>
      <c r="Z337" s="766">
        <v>-710.82073262119195</v>
      </c>
      <c r="AA337" s="766">
        <v>-915.11337596324336</v>
      </c>
      <c r="AB337" s="766">
        <v>-1103.8770776950566</v>
      </c>
      <c r="AC337" s="766">
        <v>-1277.0820664562095</v>
      </c>
      <c r="AD337" s="766">
        <v>-1437.1239930796514</v>
      </c>
      <c r="AE337" s="766">
        <v>-1585.069628234641</v>
      </c>
      <c r="AF337" s="766">
        <v>-1721.8232006803428</v>
      </c>
      <c r="AG337" s="766">
        <v>-1848.2269002349462</v>
      </c>
      <c r="AH337" s="766">
        <v>-1965.063969811031</v>
      </c>
      <c r="AI337" s="766">
        <v>-2078.6652690082692</v>
      </c>
      <c r="AJ337" s="766">
        <v>-2184.580417295962</v>
      </c>
      <c r="AK337" s="766">
        <v>-2283.3783229290448</v>
      </c>
      <c r="AL337" s="766">
        <v>-2375.5877334500778</v>
      </c>
      <c r="AM337" s="766">
        <v>-2461.6996802387484</v>
      </c>
      <c r="AN337" s="766">
        <v>-2542.1698574262796</v>
      </c>
      <c r="AO337" s="766">
        <v>-2617.420916304156</v>
      </c>
      <c r="AP337" s="766">
        <v>-2687.8446625440843</v>
      </c>
      <c r="AQ337" s="766">
        <v>-2753.8041483144893</v>
      </c>
      <c r="AR337" s="766">
        <v>-2815.6356550256373</v>
      </c>
      <c r="AS337" s="766">
        <v>-2873.6505651975649</v>
      </c>
      <c r="AT337" s="766">
        <v>-2928.1371240109916</v>
      </c>
      <c r="AU337" s="766">
        <v>-2979.3620926212675</v>
      </c>
      <c r="AV337" s="766">
        <v>-3027.5722964084475</v>
      </c>
      <c r="AW337" s="766">
        <v>-2807.4372108435682</v>
      </c>
      <c r="AX337" s="766">
        <v>-2591.6792024976485</v>
      </c>
      <c r="AY337" s="766">
        <v>-2392.2054631861574</v>
      </c>
      <c r="AZ337" s="766">
        <v>-2207.8243964991875</v>
      </c>
      <c r="BA337" s="766">
        <v>-2037.4208840117806</v>
      </c>
      <c r="BB337" s="766">
        <v>-1883.2071149395288</v>
      </c>
      <c r="BC337" s="766">
        <v>-1740.9493461083016</v>
      </c>
      <c r="BD337" s="766">
        <v>-1609.1146118579989</v>
      </c>
      <c r="BE337" s="766">
        <v>-1487.1610991095415</v>
      </c>
      <c r="BF337" s="766">
        <v>-1374.3497140541501</v>
      </c>
      <c r="BG337" s="766">
        <v>-1269.8825384927425</v>
      </c>
      <c r="BH337" s="766">
        <v>-1173.3103030698508</v>
      </c>
      <c r="BI337" s="766">
        <v>-1083.9043512424264</v>
      </c>
      <c r="BJ337" s="766">
        <v>-1001.1953341105768</v>
      </c>
      <c r="BK337" s="766">
        <v>-924.71608409183773</v>
      </c>
      <c r="BL337" s="766">
        <v>-853.98801429078412</v>
      </c>
      <c r="BM337" s="766">
        <v>-788.19531036214698</v>
      </c>
      <c r="BN337" s="766">
        <v>-727.44377372217343</v>
      </c>
      <c r="BO337" s="766">
        <v>-671.21219965977389</v>
      </c>
      <c r="BP337" s="766">
        <v>-619.25098419307096</v>
      </c>
      <c r="BQ337" s="766">
        <v>-571.17619661561866</v>
      </c>
      <c r="BR337" s="766">
        <v>-526.81464127405627</v>
      </c>
      <c r="BS337" s="766">
        <v>-485.76483697096711</v>
      </c>
      <c r="BT337" s="766">
        <v>-447.85825906542982</v>
      </c>
      <c r="BU337" s="766">
        <v>-412.83009421107636</v>
      </c>
      <c r="BV337" s="766">
        <v>-380.48497233584862</v>
      </c>
      <c r="BW337" s="766">
        <v>-350.66981449529931</v>
      </c>
      <c r="BX337" s="766">
        <v>-323.14057473590196</v>
      </c>
      <c r="BY337" s="766">
        <v>-297.73843573246518</v>
      </c>
      <c r="BZ337" s="766">
        <v>-274.26418976735602</v>
      </c>
      <c r="CA337" s="766">
        <v>-252.64458164340357</v>
      </c>
      <c r="CB337" s="766">
        <v>-232.64576195553184</v>
      </c>
      <c r="CC337" s="766">
        <v>-214.23304686577217</v>
      </c>
      <c r="CD337" s="766">
        <v>-197.23339154704726</v>
      </c>
      <c r="CE337" s="766">
        <v>-181.56731850122196</v>
      </c>
      <c r="CF337" s="766">
        <v>-167.10366841943582</v>
      </c>
      <c r="CG337" s="766">
        <v>-153.85889799134642</v>
      </c>
      <c r="CH337" s="766">
        <v>-141.62953334865023</v>
      </c>
      <c r="CI337" s="766">
        <v>-130.35847134681515</v>
      </c>
      <c r="CJ337" s="766">
        <v>-119.97384805205456</v>
      </c>
      <c r="CK337" s="766">
        <v>-110.42305684659092</v>
      </c>
      <c r="CL337" s="766">
        <v>-101.41757112603126</v>
      </c>
      <c r="CM337" s="766">
        <v>-93.122914401205094</v>
      </c>
      <c r="CN337" s="766">
        <v>-85.491360970666022</v>
      </c>
      <c r="CO337" s="766">
        <v>-78.462270390522988</v>
      </c>
      <c r="CP337" s="766">
        <v>-71.997407651304314</v>
      </c>
      <c r="CQ337" s="766">
        <v>-66.061424720996669</v>
      </c>
      <c r="CR337" s="766">
        <v>-60.600396245949007</v>
      </c>
      <c r="CS337" s="766">
        <v>-55.567309647404869</v>
      </c>
      <c r="CT337" s="766">
        <v>-50.938511760716615</v>
      </c>
      <c r="CU337" s="766">
        <v>-46.681078221399332</v>
      </c>
      <c r="CV337" s="766">
        <v>-42.7661804285679</v>
      </c>
      <c r="CW337" s="766">
        <v>-39.168997964905834</v>
      </c>
      <c r="CX337" s="766">
        <v>-35.856799658193971</v>
      </c>
      <c r="CY337" s="782">
        <v>-32.815988554085763</v>
      </c>
      <c r="CZ337" s="767">
        <v>0</v>
      </c>
      <c r="DA337" s="768">
        <v>0</v>
      </c>
      <c r="DB337" s="768">
        <v>0</v>
      </c>
      <c r="DC337" s="768">
        <v>0</v>
      </c>
      <c r="DD337" s="768">
        <v>0</v>
      </c>
      <c r="DE337" s="768">
        <v>0</v>
      </c>
      <c r="DF337" s="768">
        <v>0</v>
      </c>
      <c r="DG337" s="768">
        <v>0</v>
      </c>
      <c r="DH337" s="768">
        <v>0</v>
      </c>
      <c r="DI337" s="768">
        <v>0</v>
      </c>
      <c r="DJ337" s="768">
        <v>0</v>
      </c>
      <c r="DK337" s="768">
        <v>0</v>
      </c>
      <c r="DL337" s="768">
        <v>0</v>
      </c>
      <c r="DM337" s="768">
        <v>0</v>
      </c>
      <c r="DN337" s="768">
        <v>0</v>
      </c>
      <c r="DO337" s="768">
        <v>0</v>
      </c>
      <c r="DP337" s="768">
        <v>0</v>
      </c>
      <c r="DQ337" s="768">
        <v>0</v>
      </c>
      <c r="DR337" s="768">
        <v>0</v>
      </c>
      <c r="DS337" s="768">
        <v>0</v>
      </c>
      <c r="DT337" s="768">
        <v>0</v>
      </c>
      <c r="DU337" s="768">
        <v>0</v>
      </c>
      <c r="DV337" s="768">
        <v>0</v>
      </c>
      <c r="DW337" s="769">
        <v>0</v>
      </c>
      <c r="DX337" s="733"/>
    </row>
    <row r="338" spans="2:128" ht="13.5" thickBot="1" x14ac:dyDescent="0.25">
      <c r="B338" s="759"/>
      <c r="C338" s="760"/>
      <c r="D338" s="761"/>
      <c r="E338" s="778"/>
      <c r="F338" s="761"/>
      <c r="G338" s="761"/>
      <c r="H338" s="761"/>
      <c r="I338" s="761"/>
      <c r="J338" s="761"/>
      <c r="K338" s="761"/>
      <c r="L338" s="761"/>
      <c r="M338" s="761"/>
      <c r="N338" s="761"/>
      <c r="O338" s="761"/>
      <c r="P338" s="761"/>
      <c r="Q338" s="761"/>
      <c r="R338" s="762"/>
      <c r="S338" s="761"/>
      <c r="T338" s="761"/>
      <c r="U338" s="779"/>
      <c r="V338" s="780"/>
      <c r="W338" s="781"/>
      <c r="X338" s="766"/>
      <c r="Y338" s="766"/>
      <c r="Z338" s="766"/>
      <c r="AA338" s="766"/>
      <c r="AB338" s="766"/>
      <c r="AC338" s="766"/>
      <c r="AD338" s="766"/>
      <c r="AE338" s="766"/>
      <c r="AF338" s="766"/>
      <c r="AG338" s="766"/>
      <c r="AH338" s="766"/>
      <c r="AI338" s="766"/>
      <c r="AJ338" s="766"/>
      <c r="AK338" s="766"/>
      <c r="AL338" s="766"/>
      <c r="AM338" s="766"/>
      <c r="AN338" s="766"/>
      <c r="AO338" s="766"/>
      <c r="AP338" s="766"/>
      <c r="AQ338" s="766"/>
      <c r="AR338" s="766"/>
      <c r="AS338" s="766"/>
      <c r="AT338" s="766"/>
      <c r="AU338" s="766"/>
      <c r="AV338" s="766"/>
      <c r="AW338" s="766"/>
      <c r="AX338" s="766"/>
      <c r="AY338" s="766"/>
      <c r="AZ338" s="766"/>
      <c r="BA338" s="766"/>
      <c r="BB338" s="766"/>
      <c r="BC338" s="766"/>
      <c r="BD338" s="766"/>
      <c r="BE338" s="766"/>
      <c r="BF338" s="766"/>
      <c r="BG338" s="766"/>
      <c r="BH338" s="766"/>
      <c r="BI338" s="766"/>
      <c r="BJ338" s="766"/>
      <c r="BK338" s="766"/>
      <c r="BL338" s="766"/>
      <c r="BM338" s="766"/>
      <c r="BN338" s="766"/>
      <c r="BO338" s="766"/>
      <c r="BP338" s="766"/>
      <c r="BQ338" s="766"/>
      <c r="BR338" s="766"/>
      <c r="BS338" s="766"/>
      <c r="BT338" s="766"/>
      <c r="BU338" s="766"/>
      <c r="BV338" s="766"/>
      <c r="BW338" s="766"/>
      <c r="BX338" s="766"/>
      <c r="BY338" s="766"/>
      <c r="BZ338" s="766"/>
      <c r="CA338" s="766"/>
      <c r="CB338" s="766"/>
      <c r="CC338" s="766"/>
      <c r="CD338" s="766"/>
      <c r="CE338" s="766"/>
      <c r="CF338" s="766"/>
      <c r="CG338" s="766"/>
      <c r="CH338" s="766"/>
      <c r="CI338" s="766"/>
      <c r="CJ338" s="766"/>
      <c r="CK338" s="766"/>
      <c r="CL338" s="766"/>
      <c r="CM338" s="766"/>
      <c r="CN338" s="766"/>
      <c r="CO338" s="766"/>
      <c r="CP338" s="766"/>
      <c r="CQ338" s="766"/>
      <c r="CR338" s="766"/>
      <c r="CS338" s="766"/>
      <c r="CT338" s="766"/>
      <c r="CU338" s="766"/>
      <c r="CV338" s="766"/>
      <c r="CW338" s="766"/>
      <c r="CX338" s="766"/>
      <c r="CY338" s="782"/>
      <c r="CZ338" s="767"/>
      <c r="DA338" s="768"/>
      <c r="DB338" s="768"/>
      <c r="DC338" s="768"/>
      <c r="DD338" s="768"/>
      <c r="DE338" s="768"/>
      <c r="DF338" s="768"/>
      <c r="DG338" s="768"/>
      <c r="DH338" s="768"/>
      <c r="DI338" s="768"/>
      <c r="DJ338" s="768"/>
      <c r="DK338" s="768"/>
      <c r="DL338" s="768"/>
      <c r="DM338" s="768"/>
      <c r="DN338" s="768"/>
      <c r="DO338" s="768"/>
      <c r="DP338" s="768"/>
      <c r="DQ338" s="768"/>
      <c r="DR338" s="768"/>
      <c r="DS338" s="768"/>
      <c r="DT338" s="768"/>
      <c r="DU338" s="768"/>
      <c r="DV338" s="768"/>
      <c r="DW338" s="769"/>
      <c r="DX338" s="733"/>
    </row>
  </sheetData>
  <mergeCells count="1">
    <mergeCell ref="W2:W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86"/>
  <sheetViews>
    <sheetView topLeftCell="A55" zoomScale="85" zoomScaleNormal="85" workbookViewId="0">
      <selection activeCell="H76" sqref="H76"/>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16"/>
      <c r="B1" s="217" t="s">
        <v>525</v>
      </c>
      <c r="C1" s="218"/>
      <c r="D1" s="219"/>
      <c r="E1" s="219"/>
      <c r="F1" s="220"/>
      <c r="G1" s="220"/>
      <c r="H1" s="220"/>
      <c r="I1" s="221"/>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222"/>
      <c r="AI1" s="222"/>
      <c r="AJ1" s="222"/>
    </row>
    <row r="2" spans="1:37" ht="15.75" thickBot="1" x14ac:dyDescent="0.25">
      <c r="A2" s="223"/>
      <c r="B2" s="224"/>
      <c r="C2" s="225"/>
      <c r="D2" s="123"/>
      <c r="E2" s="123"/>
      <c r="F2" s="99"/>
      <c r="G2" s="99"/>
      <c r="H2" s="1083" t="s">
        <v>526</v>
      </c>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row>
    <row r="3" spans="1:37" ht="32.25" thickBot="1" x14ac:dyDescent="0.25">
      <c r="A3" s="226"/>
      <c r="B3" s="139" t="s">
        <v>527</v>
      </c>
      <c r="C3" s="617" t="s">
        <v>528</v>
      </c>
      <c r="D3" s="618" t="s">
        <v>529</v>
      </c>
      <c r="E3" s="618"/>
      <c r="F3" s="619" t="s">
        <v>139</v>
      </c>
      <c r="G3" s="619" t="s">
        <v>186</v>
      </c>
      <c r="H3" s="620" t="str">
        <f>'TITLE PAGE'!D14</f>
        <v>2017-18</v>
      </c>
      <c r="I3" s="621" t="str">
        <f>'WRZ summary'!E5</f>
        <v>For info 2017-18</v>
      </c>
      <c r="J3" s="621" t="str">
        <f>'WRZ summary'!F5</f>
        <v>For info 2018-19</v>
      </c>
      <c r="K3" s="621" t="str">
        <f>'WRZ summary'!G5</f>
        <v>For info 2019-20</v>
      </c>
      <c r="L3" s="618" t="str">
        <f>'WRZ summary'!H5</f>
        <v>2020-21</v>
      </c>
      <c r="M3" s="618" t="str">
        <f>'WRZ summary'!I5</f>
        <v>2021-22</v>
      </c>
      <c r="N3" s="618" t="str">
        <f>'WRZ summary'!J5</f>
        <v>2022-23</v>
      </c>
      <c r="O3" s="618" t="str">
        <f>'WRZ summary'!K5</f>
        <v>2023-24</v>
      </c>
      <c r="P3" s="618" t="str">
        <f>'WRZ summary'!L5</f>
        <v>2024-25</v>
      </c>
      <c r="Q3" s="618" t="str">
        <f>'WRZ summary'!M5</f>
        <v>2025-26</v>
      </c>
      <c r="R3" s="618" t="str">
        <f>'WRZ summary'!N5</f>
        <v>2026-27</v>
      </c>
      <c r="S3" s="618" t="str">
        <f>'WRZ summary'!O5</f>
        <v>2027-28</v>
      </c>
      <c r="T3" s="618" t="str">
        <f>'WRZ summary'!P5</f>
        <v>2028-29</v>
      </c>
      <c r="U3" s="618" t="str">
        <f>'WRZ summary'!Q5</f>
        <v>2029-2030</v>
      </c>
      <c r="V3" s="618" t="str">
        <f>'WRZ summary'!R5</f>
        <v>2030-2031</v>
      </c>
      <c r="W3" s="618" t="str">
        <f>'WRZ summary'!S5</f>
        <v>2031-2032</v>
      </c>
      <c r="X3" s="618" t="str">
        <f>'WRZ summary'!T5</f>
        <v>2032-33</v>
      </c>
      <c r="Y3" s="618" t="str">
        <f>'WRZ summary'!U5</f>
        <v>2033-34</v>
      </c>
      <c r="Z3" s="618" t="str">
        <f>'WRZ summary'!V5</f>
        <v>2034-35</v>
      </c>
      <c r="AA3" s="618" t="str">
        <f>'WRZ summary'!W5</f>
        <v>2035-36</v>
      </c>
      <c r="AB3" s="618" t="str">
        <f>'WRZ summary'!X5</f>
        <v>2036-37</v>
      </c>
      <c r="AC3" s="618" t="str">
        <f>'WRZ summary'!Y5</f>
        <v>2037-38</v>
      </c>
      <c r="AD3" s="618" t="str">
        <f>'WRZ summary'!Z5</f>
        <v>2038-39</v>
      </c>
      <c r="AE3" s="618" t="str">
        <f>'WRZ summary'!AA5</f>
        <v>2039-40</v>
      </c>
      <c r="AF3" s="618" t="str">
        <f>'WRZ summary'!AB5</f>
        <v>2040-41</v>
      </c>
      <c r="AG3" s="618" t="str">
        <f>'WRZ summary'!AC5</f>
        <v>2041-42</v>
      </c>
      <c r="AH3" s="618" t="str">
        <f>'WRZ summary'!AD5</f>
        <v>2042-43</v>
      </c>
      <c r="AI3" s="618" t="str">
        <f>'WRZ summary'!AE5</f>
        <v>2043-44</v>
      </c>
      <c r="AJ3" s="622" t="str">
        <f>'WRZ summary'!AF5</f>
        <v>2044-45</v>
      </c>
      <c r="AK3" s="382"/>
    </row>
    <row r="4" spans="1:37" x14ac:dyDescent="0.2">
      <c r="A4" s="227"/>
      <c r="B4" s="228">
        <v>58</v>
      </c>
      <c r="C4" s="389" t="s">
        <v>530</v>
      </c>
      <c r="D4" s="229" t="s">
        <v>122</v>
      </c>
      <c r="E4" s="229"/>
      <c r="F4" s="230" t="s">
        <v>75</v>
      </c>
      <c r="G4" s="230">
        <v>2</v>
      </c>
      <c r="H4" s="614">
        <f>SUM(H5,H8,H11,-H14,-H18,-H21,-H24,H27)</f>
        <v>0</v>
      </c>
      <c r="I4" s="615">
        <f>SUM(I5,I8,I11,-I14,-I18,-I21,-I24,I27)</f>
        <v>0</v>
      </c>
      <c r="J4" s="615">
        <f>SUM(J5,J8,J11,-J14,-J18,-J21,-J24,J27)</f>
        <v>0</v>
      </c>
      <c r="K4" s="615">
        <f>SUM(K5,K8,K11,-K14,-K18,-K21,-K24,K27)</f>
        <v>0</v>
      </c>
      <c r="L4" s="493">
        <f>SUM(L5,L8,L11,-L14,-L18,-L21,-L24,L27)</f>
        <v>0</v>
      </c>
      <c r="M4" s="493">
        <f t="shared" ref="M4:AJ4" si="0">SUM(M5,M8,M11,-M14,-M18,-M21,-M24,M27)</f>
        <v>0</v>
      </c>
      <c r="N4" s="493">
        <f t="shared" si="0"/>
        <v>0</v>
      </c>
      <c r="O4" s="493">
        <f t="shared" si="0"/>
        <v>0</v>
      </c>
      <c r="P4" s="493">
        <f t="shared" si="0"/>
        <v>0</v>
      </c>
      <c r="Q4" s="493">
        <f t="shared" si="0"/>
        <v>0</v>
      </c>
      <c r="R4" s="493">
        <f t="shared" si="0"/>
        <v>0</v>
      </c>
      <c r="S4" s="493">
        <f t="shared" si="0"/>
        <v>0</v>
      </c>
      <c r="T4" s="493">
        <f t="shared" si="0"/>
        <v>0</v>
      </c>
      <c r="U4" s="493">
        <f t="shared" si="0"/>
        <v>0</v>
      </c>
      <c r="V4" s="493">
        <f t="shared" si="0"/>
        <v>0</v>
      </c>
      <c r="W4" s="493">
        <f t="shared" si="0"/>
        <v>0</v>
      </c>
      <c r="X4" s="493">
        <f t="shared" si="0"/>
        <v>0</v>
      </c>
      <c r="Y4" s="493">
        <f t="shared" si="0"/>
        <v>0</v>
      </c>
      <c r="Z4" s="493">
        <f t="shared" si="0"/>
        <v>0</v>
      </c>
      <c r="AA4" s="493">
        <f t="shared" si="0"/>
        <v>0</v>
      </c>
      <c r="AB4" s="493">
        <f t="shared" si="0"/>
        <v>0</v>
      </c>
      <c r="AC4" s="493">
        <f t="shared" si="0"/>
        <v>0</v>
      </c>
      <c r="AD4" s="493">
        <f t="shared" si="0"/>
        <v>0</v>
      </c>
      <c r="AE4" s="493">
        <f t="shared" si="0"/>
        <v>0</v>
      </c>
      <c r="AF4" s="493">
        <f t="shared" si="0"/>
        <v>0</v>
      </c>
      <c r="AG4" s="493">
        <f t="shared" si="0"/>
        <v>0</v>
      </c>
      <c r="AH4" s="493">
        <f t="shared" si="0"/>
        <v>0</v>
      </c>
      <c r="AI4" s="493">
        <f t="shared" si="0"/>
        <v>0</v>
      </c>
      <c r="AJ4" s="616">
        <f t="shared" si="0"/>
        <v>0</v>
      </c>
      <c r="AK4" s="382"/>
    </row>
    <row r="5" spans="1:37" x14ac:dyDescent="0.2">
      <c r="A5" s="231"/>
      <c r="B5" s="232">
        <f>B4+0.1</f>
        <v>58.1</v>
      </c>
      <c r="C5" s="610" t="s">
        <v>531</v>
      </c>
      <c r="D5" s="233" t="s">
        <v>122</v>
      </c>
      <c r="E5" s="233"/>
      <c r="F5" s="234" t="s">
        <v>75</v>
      </c>
      <c r="G5" s="234">
        <v>2</v>
      </c>
      <c r="H5" s="343">
        <f>SUM(H6:H7)</f>
        <v>0</v>
      </c>
      <c r="I5" s="352">
        <f t="shared" ref="I5:AJ5" si="1">SUM(I6:I7)</f>
        <v>0</v>
      </c>
      <c r="J5" s="352">
        <f t="shared" si="1"/>
        <v>0</v>
      </c>
      <c r="K5" s="352">
        <f t="shared" si="1"/>
        <v>0</v>
      </c>
      <c r="L5" s="345">
        <f>SUM(L6:L7)</f>
        <v>0</v>
      </c>
      <c r="M5" s="345">
        <f t="shared" si="1"/>
        <v>0</v>
      </c>
      <c r="N5" s="345">
        <f t="shared" si="1"/>
        <v>0</v>
      </c>
      <c r="O5" s="345">
        <f t="shared" si="1"/>
        <v>0</v>
      </c>
      <c r="P5" s="345">
        <f t="shared" si="1"/>
        <v>0</v>
      </c>
      <c r="Q5" s="345">
        <f t="shared" si="1"/>
        <v>0</v>
      </c>
      <c r="R5" s="345">
        <f t="shared" si="1"/>
        <v>0</v>
      </c>
      <c r="S5" s="345">
        <f t="shared" si="1"/>
        <v>0</v>
      </c>
      <c r="T5" s="345">
        <f t="shared" si="1"/>
        <v>0</v>
      </c>
      <c r="U5" s="345">
        <f t="shared" si="1"/>
        <v>0</v>
      </c>
      <c r="V5" s="345">
        <f t="shared" si="1"/>
        <v>0</v>
      </c>
      <c r="W5" s="345">
        <f t="shared" si="1"/>
        <v>0</v>
      </c>
      <c r="X5" s="345">
        <f t="shared" si="1"/>
        <v>0</v>
      </c>
      <c r="Y5" s="345">
        <f t="shared" si="1"/>
        <v>0</v>
      </c>
      <c r="Z5" s="345">
        <f t="shared" si="1"/>
        <v>0</v>
      </c>
      <c r="AA5" s="345">
        <f t="shared" si="1"/>
        <v>0</v>
      </c>
      <c r="AB5" s="345">
        <f t="shared" si="1"/>
        <v>0</v>
      </c>
      <c r="AC5" s="345">
        <f t="shared" si="1"/>
        <v>0</v>
      </c>
      <c r="AD5" s="345">
        <f t="shared" si="1"/>
        <v>0</v>
      </c>
      <c r="AE5" s="345">
        <f t="shared" si="1"/>
        <v>0</v>
      </c>
      <c r="AF5" s="345">
        <f t="shared" si="1"/>
        <v>0</v>
      </c>
      <c r="AG5" s="345">
        <f t="shared" si="1"/>
        <v>0</v>
      </c>
      <c r="AH5" s="345">
        <f t="shared" si="1"/>
        <v>0</v>
      </c>
      <c r="AI5" s="345">
        <f t="shared" si="1"/>
        <v>0</v>
      </c>
      <c r="AJ5" s="362">
        <f t="shared" si="1"/>
        <v>0</v>
      </c>
      <c r="AK5" s="382"/>
    </row>
    <row r="6" spans="1:37" x14ac:dyDescent="0.2">
      <c r="A6" s="231"/>
      <c r="B6" s="235" t="s">
        <v>122</v>
      </c>
      <c r="C6" s="236"/>
      <c r="D6" s="236"/>
      <c r="E6" s="236"/>
      <c r="F6" s="237" t="s">
        <v>75</v>
      </c>
      <c r="G6" s="237">
        <v>2</v>
      </c>
      <c r="H6" s="343"/>
      <c r="I6" s="352"/>
      <c r="J6" s="352"/>
      <c r="K6" s="352"/>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91"/>
      <c r="AK6" s="382"/>
    </row>
    <row r="7" spans="1:37" x14ac:dyDescent="0.2">
      <c r="A7" s="231"/>
      <c r="B7" s="432" t="s">
        <v>122</v>
      </c>
      <c r="C7" s="354" t="s">
        <v>532</v>
      </c>
      <c r="D7" s="355" t="s">
        <v>122</v>
      </c>
      <c r="E7" s="355"/>
      <c r="F7" s="356" t="s">
        <v>122</v>
      </c>
      <c r="G7" s="356"/>
      <c r="H7" s="357" t="s">
        <v>122</v>
      </c>
      <c r="I7" s="358" t="s">
        <v>122</v>
      </c>
      <c r="J7" s="358" t="s">
        <v>122</v>
      </c>
      <c r="K7" s="358" t="s">
        <v>122</v>
      </c>
      <c r="L7" s="356" t="s">
        <v>122</v>
      </c>
      <c r="M7" s="356" t="s">
        <v>122</v>
      </c>
      <c r="N7" s="356" t="s">
        <v>122</v>
      </c>
      <c r="O7" s="356" t="s">
        <v>122</v>
      </c>
      <c r="P7" s="356" t="s">
        <v>122</v>
      </c>
      <c r="Q7" s="356" t="s">
        <v>122</v>
      </c>
      <c r="R7" s="356" t="s">
        <v>122</v>
      </c>
      <c r="S7" s="356" t="s">
        <v>122</v>
      </c>
      <c r="T7" s="356" t="s">
        <v>122</v>
      </c>
      <c r="U7" s="356" t="s">
        <v>122</v>
      </c>
      <c r="V7" s="356" t="s">
        <v>122</v>
      </c>
      <c r="W7" s="356" t="s">
        <v>122</v>
      </c>
      <c r="X7" s="356" t="s">
        <v>122</v>
      </c>
      <c r="Y7" s="356" t="s">
        <v>122</v>
      </c>
      <c r="Z7" s="356" t="s">
        <v>122</v>
      </c>
      <c r="AA7" s="356" t="s">
        <v>122</v>
      </c>
      <c r="AB7" s="356" t="s">
        <v>122</v>
      </c>
      <c r="AC7" s="356" t="s">
        <v>122</v>
      </c>
      <c r="AD7" s="356" t="s">
        <v>122</v>
      </c>
      <c r="AE7" s="356" t="s">
        <v>122</v>
      </c>
      <c r="AF7" s="356" t="s">
        <v>122</v>
      </c>
      <c r="AG7" s="356" t="s">
        <v>122</v>
      </c>
      <c r="AH7" s="356" t="s">
        <v>122</v>
      </c>
      <c r="AI7" s="356" t="s">
        <v>122</v>
      </c>
      <c r="AJ7" s="392" t="s">
        <v>122</v>
      </c>
      <c r="AK7" s="382"/>
    </row>
    <row r="8" spans="1:37" x14ac:dyDescent="0.2">
      <c r="A8" s="231"/>
      <c r="B8" s="232">
        <f>B5+0.1</f>
        <v>58.2</v>
      </c>
      <c r="C8" s="359" t="s">
        <v>533</v>
      </c>
      <c r="D8" s="360" t="s">
        <v>122</v>
      </c>
      <c r="E8" s="360"/>
      <c r="F8" s="234" t="s">
        <v>75</v>
      </c>
      <c r="G8" s="234">
        <v>2</v>
      </c>
      <c r="H8" s="343">
        <f t="shared" ref="H8:AJ8" si="2">SUM(H9:H10)</f>
        <v>0</v>
      </c>
      <c r="I8" s="352">
        <f t="shared" si="2"/>
        <v>0</v>
      </c>
      <c r="J8" s="352">
        <f t="shared" si="2"/>
        <v>0</v>
      </c>
      <c r="K8" s="352">
        <f t="shared" si="2"/>
        <v>0</v>
      </c>
      <c r="L8" s="345">
        <f t="shared" si="2"/>
        <v>0</v>
      </c>
      <c r="M8" s="345">
        <f t="shared" si="2"/>
        <v>0</v>
      </c>
      <c r="N8" s="345">
        <f t="shared" si="2"/>
        <v>0</v>
      </c>
      <c r="O8" s="345">
        <f t="shared" si="2"/>
        <v>0</v>
      </c>
      <c r="P8" s="345">
        <f t="shared" si="2"/>
        <v>0</v>
      </c>
      <c r="Q8" s="345">
        <f t="shared" si="2"/>
        <v>0</v>
      </c>
      <c r="R8" s="345">
        <f t="shared" si="2"/>
        <v>0</v>
      </c>
      <c r="S8" s="345">
        <f t="shared" si="2"/>
        <v>0</v>
      </c>
      <c r="T8" s="345">
        <f t="shared" si="2"/>
        <v>0</v>
      </c>
      <c r="U8" s="345">
        <f t="shared" si="2"/>
        <v>0</v>
      </c>
      <c r="V8" s="345">
        <f t="shared" si="2"/>
        <v>0</v>
      </c>
      <c r="W8" s="345">
        <f t="shared" si="2"/>
        <v>0</v>
      </c>
      <c r="X8" s="345">
        <f t="shared" si="2"/>
        <v>0</v>
      </c>
      <c r="Y8" s="345">
        <f t="shared" si="2"/>
        <v>0</v>
      </c>
      <c r="Z8" s="345">
        <f t="shared" si="2"/>
        <v>0</v>
      </c>
      <c r="AA8" s="345">
        <f t="shared" si="2"/>
        <v>0</v>
      </c>
      <c r="AB8" s="345">
        <f t="shared" si="2"/>
        <v>0</v>
      </c>
      <c r="AC8" s="345">
        <f t="shared" si="2"/>
        <v>0</v>
      </c>
      <c r="AD8" s="345">
        <f t="shared" si="2"/>
        <v>0</v>
      </c>
      <c r="AE8" s="345">
        <f t="shared" si="2"/>
        <v>0</v>
      </c>
      <c r="AF8" s="345">
        <f t="shared" si="2"/>
        <v>0</v>
      </c>
      <c r="AG8" s="345">
        <f t="shared" si="2"/>
        <v>0</v>
      </c>
      <c r="AH8" s="345">
        <f t="shared" si="2"/>
        <v>0</v>
      </c>
      <c r="AI8" s="345">
        <f t="shared" si="2"/>
        <v>0</v>
      </c>
      <c r="AJ8" s="362">
        <f t="shared" si="2"/>
        <v>0</v>
      </c>
      <c r="AK8" s="382"/>
    </row>
    <row r="9" spans="1:37" x14ac:dyDescent="0.2">
      <c r="A9" s="231"/>
      <c r="B9" s="235" t="s">
        <v>122</v>
      </c>
      <c r="C9" s="236"/>
      <c r="D9" s="236"/>
      <c r="E9" s="236"/>
      <c r="F9" s="238" t="s">
        <v>75</v>
      </c>
      <c r="G9" s="238">
        <v>2</v>
      </c>
      <c r="H9" s="343"/>
      <c r="I9" s="352"/>
      <c r="J9" s="352"/>
      <c r="K9" s="352"/>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91"/>
      <c r="AK9" s="382"/>
    </row>
    <row r="10" spans="1:37" x14ac:dyDescent="0.2">
      <c r="A10" s="239"/>
      <c r="B10" s="432" t="s">
        <v>122</v>
      </c>
      <c r="C10" s="354" t="s">
        <v>532</v>
      </c>
      <c r="D10" s="355" t="s">
        <v>122</v>
      </c>
      <c r="E10" s="355"/>
      <c r="F10" s="296" t="s">
        <v>122</v>
      </c>
      <c r="G10" s="356"/>
      <c r="H10" s="357" t="s">
        <v>122</v>
      </c>
      <c r="I10" s="358" t="s">
        <v>122</v>
      </c>
      <c r="J10" s="358" t="s">
        <v>122</v>
      </c>
      <c r="K10" s="358" t="s">
        <v>122</v>
      </c>
      <c r="L10" s="356" t="s">
        <v>122</v>
      </c>
      <c r="M10" s="356" t="s">
        <v>122</v>
      </c>
      <c r="N10" s="356" t="s">
        <v>122</v>
      </c>
      <c r="O10" s="356" t="s">
        <v>122</v>
      </c>
      <c r="P10" s="356" t="s">
        <v>122</v>
      </c>
      <c r="Q10" s="356" t="s">
        <v>122</v>
      </c>
      <c r="R10" s="356" t="s">
        <v>122</v>
      </c>
      <c r="S10" s="356" t="s">
        <v>122</v>
      </c>
      <c r="T10" s="356" t="s">
        <v>122</v>
      </c>
      <c r="U10" s="356" t="s">
        <v>122</v>
      </c>
      <c r="V10" s="356" t="s">
        <v>122</v>
      </c>
      <c r="W10" s="356" t="s">
        <v>122</v>
      </c>
      <c r="X10" s="356" t="s">
        <v>122</v>
      </c>
      <c r="Y10" s="356" t="s">
        <v>122</v>
      </c>
      <c r="Z10" s="356" t="s">
        <v>122</v>
      </c>
      <c r="AA10" s="356" t="s">
        <v>122</v>
      </c>
      <c r="AB10" s="356" t="s">
        <v>122</v>
      </c>
      <c r="AC10" s="356" t="s">
        <v>122</v>
      </c>
      <c r="AD10" s="356" t="s">
        <v>122</v>
      </c>
      <c r="AE10" s="356" t="s">
        <v>122</v>
      </c>
      <c r="AF10" s="356" t="s">
        <v>122</v>
      </c>
      <c r="AG10" s="356" t="s">
        <v>122</v>
      </c>
      <c r="AH10" s="356" t="s">
        <v>122</v>
      </c>
      <c r="AI10" s="356" t="s">
        <v>122</v>
      </c>
      <c r="AJ10" s="392" t="s">
        <v>122</v>
      </c>
      <c r="AK10" s="382"/>
    </row>
    <row r="11" spans="1:37" x14ac:dyDescent="0.2">
      <c r="A11" s="231"/>
      <c r="B11" s="232">
        <f>B8+0.1</f>
        <v>58.300000000000004</v>
      </c>
      <c r="C11" s="359" t="s">
        <v>534</v>
      </c>
      <c r="D11" s="243" t="s">
        <v>122</v>
      </c>
      <c r="E11" s="243"/>
      <c r="F11" s="240" t="s">
        <v>75</v>
      </c>
      <c r="G11" s="240">
        <v>2</v>
      </c>
      <c r="H11" s="343">
        <f t="shared" ref="H11:AJ11" si="3">SUM(H12:H13)</f>
        <v>0</v>
      </c>
      <c r="I11" s="352">
        <f t="shared" si="3"/>
        <v>0</v>
      </c>
      <c r="J11" s="352">
        <f t="shared" si="3"/>
        <v>0</v>
      </c>
      <c r="K11" s="352">
        <f t="shared" si="3"/>
        <v>0</v>
      </c>
      <c r="L11" s="345">
        <f t="shared" si="3"/>
        <v>0</v>
      </c>
      <c r="M11" s="345">
        <f t="shared" si="3"/>
        <v>0</v>
      </c>
      <c r="N11" s="345">
        <f t="shared" si="3"/>
        <v>0</v>
      </c>
      <c r="O11" s="345">
        <f t="shared" si="3"/>
        <v>0</v>
      </c>
      <c r="P11" s="345">
        <f t="shared" si="3"/>
        <v>0</v>
      </c>
      <c r="Q11" s="345">
        <f t="shared" si="3"/>
        <v>0</v>
      </c>
      <c r="R11" s="345">
        <f t="shared" si="3"/>
        <v>0</v>
      </c>
      <c r="S11" s="345">
        <f t="shared" si="3"/>
        <v>0</v>
      </c>
      <c r="T11" s="345">
        <f t="shared" si="3"/>
        <v>0</v>
      </c>
      <c r="U11" s="345">
        <f t="shared" si="3"/>
        <v>0</v>
      </c>
      <c r="V11" s="345">
        <f t="shared" si="3"/>
        <v>0</v>
      </c>
      <c r="W11" s="345">
        <f t="shared" si="3"/>
        <v>0</v>
      </c>
      <c r="X11" s="345">
        <f t="shared" si="3"/>
        <v>0</v>
      </c>
      <c r="Y11" s="345">
        <f t="shared" si="3"/>
        <v>0</v>
      </c>
      <c r="Z11" s="345">
        <f t="shared" si="3"/>
        <v>0</v>
      </c>
      <c r="AA11" s="345">
        <f t="shared" si="3"/>
        <v>0</v>
      </c>
      <c r="AB11" s="345">
        <f t="shared" si="3"/>
        <v>0</v>
      </c>
      <c r="AC11" s="345">
        <f t="shared" si="3"/>
        <v>0</v>
      </c>
      <c r="AD11" s="345">
        <f t="shared" si="3"/>
        <v>0</v>
      </c>
      <c r="AE11" s="345">
        <f t="shared" si="3"/>
        <v>0</v>
      </c>
      <c r="AF11" s="345">
        <f t="shared" si="3"/>
        <v>0</v>
      </c>
      <c r="AG11" s="345">
        <f t="shared" si="3"/>
        <v>0</v>
      </c>
      <c r="AH11" s="345">
        <f t="shared" si="3"/>
        <v>0</v>
      </c>
      <c r="AI11" s="345">
        <f t="shared" si="3"/>
        <v>0</v>
      </c>
      <c r="AJ11" s="362">
        <f t="shared" si="3"/>
        <v>0</v>
      </c>
    </row>
    <row r="12" spans="1:37" x14ac:dyDescent="0.2">
      <c r="A12" s="231"/>
      <c r="B12" s="235" t="s">
        <v>122</v>
      </c>
      <c r="C12" s="236"/>
      <c r="D12" s="236"/>
      <c r="E12" s="236"/>
      <c r="F12" s="238" t="s">
        <v>75</v>
      </c>
      <c r="G12" s="238">
        <v>2</v>
      </c>
      <c r="H12" s="343"/>
      <c r="I12" s="352"/>
      <c r="J12" s="352"/>
      <c r="K12" s="352"/>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91"/>
    </row>
    <row r="13" spans="1:37" x14ac:dyDescent="0.2">
      <c r="A13" s="231"/>
      <c r="B13" s="432" t="s">
        <v>122</v>
      </c>
      <c r="C13" s="354" t="s">
        <v>532</v>
      </c>
      <c r="D13" s="355" t="s">
        <v>122</v>
      </c>
      <c r="E13" s="355"/>
      <c r="F13" s="296" t="s">
        <v>122</v>
      </c>
      <c r="G13" s="356"/>
      <c r="H13" s="357" t="s">
        <v>122</v>
      </c>
      <c r="I13" s="358" t="s">
        <v>122</v>
      </c>
      <c r="J13" s="358" t="s">
        <v>122</v>
      </c>
      <c r="K13" s="358" t="s">
        <v>122</v>
      </c>
      <c r="L13" s="356" t="s">
        <v>122</v>
      </c>
      <c r="M13" s="356" t="s">
        <v>122</v>
      </c>
      <c r="N13" s="356" t="s">
        <v>122</v>
      </c>
      <c r="O13" s="356" t="s">
        <v>122</v>
      </c>
      <c r="P13" s="356" t="s">
        <v>122</v>
      </c>
      <c r="Q13" s="356" t="s">
        <v>122</v>
      </c>
      <c r="R13" s="356" t="s">
        <v>122</v>
      </c>
      <c r="S13" s="356" t="s">
        <v>122</v>
      </c>
      <c r="T13" s="356" t="s">
        <v>122</v>
      </c>
      <c r="U13" s="356" t="s">
        <v>122</v>
      </c>
      <c r="V13" s="356" t="s">
        <v>122</v>
      </c>
      <c r="W13" s="356" t="s">
        <v>122</v>
      </c>
      <c r="X13" s="356" t="s">
        <v>122</v>
      </c>
      <c r="Y13" s="356" t="s">
        <v>122</v>
      </c>
      <c r="Z13" s="356" t="s">
        <v>122</v>
      </c>
      <c r="AA13" s="356" t="s">
        <v>122</v>
      </c>
      <c r="AB13" s="356" t="s">
        <v>122</v>
      </c>
      <c r="AC13" s="356" t="s">
        <v>122</v>
      </c>
      <c r="AD13" s="356" t="s">
        <v>122</v>
      </c>
      <c r="AE13" s="356" t="s">
        <v>122</v>
      </c>
      <c r="AF13" s="356" t="s">
        <v>122</v>
      </c>
      <c r="AG13" s="356" t="s">
        <v>122</v>
      </c>
      <c r="AH13" s="356" t="s">
        <v>122</v>
      </c>
      <c r="AI13" s="356" t="s">
        <v>122</v>
      </c>
      <c r="AJ13" s="392" t="s">
        <v>122</v>
      </c>
    </row>
    <row r="14" spans="1:37" ht="25.5" x14ac:dyDescent="0.2">
      <c r="A14" s="231"/>
      <c r="B14" s="232">
        <f>B11+0.1</f>
        <v>58.400000000000006</v>
      </c>
      <c r="C14" s="359" t="s">
        <v>535</v>
      </c>
      <c r="D14" s="243" t="s">
        <v>122</v>
      </c>
      <c r="E14" s="243"/>
      <c r="F14" s="240" t="s">
        <v>75</v>
      </c>
      <c r="G14" s="240">
        <v>2</v>
      </c>
      <c r="H14" s="343">
        <f t="shared" ref="H14:AJ14" si="4">SUM(H15:H16)</f>
        <v>0</v>
      </c>
      <c r="I14" s="352">
        <f t="shared" si="4"/>
        <v>0</v>
      </c>
      <c r="J14" s="352">
        <f t="shared" si="4"/>
        <v>0</v>
      </c>
      <c r="K14" s="352">
        <f t="shared" si="4"/>
        <v>0</v>
      </c>
      <c r="L14" s="345">
        <f t="shared" si="4"/>
        <v>0</v>
      </c>
      <c r="M14" s="345">
        <f t="shared" si="4"/>
        <v>0</v>
      </c>
      <c r="N14" s="345">
        <f t="shared" si="4"/>
        <v>0</v>
      </c>
      <c r="O14" s="345">
        <f t="shared" si="4"/>
        <v>0</v>
      </c>
      <c r="P14" s="345">
        <f t="shared" si="4"/>
        <v>0</v>
      </c>
      <c r="Q14" s="345">
        <f t="shared" si="4"/>
        <v>0</v>
      </c>
      <c r="R14" s="345">
        <f t="shared" si="4"/>
        <v>0</v>
      </c>
      <c r="S14" s="345">
        <f t="shared" si="4"/>
        <v>0</v>
      </c>
      <c r="T14" s="345">
        <f t="shared" si="4"/>
        <v>0</v>
      </c>
      <c r="U14" s="345">
        <f t="shared" si="4"/>
        <v>0</v>
      </c>
      <c r="V14" s="345">
        <f t="shared" si="4"/>
        <v>0</v>
      </c>
      <c r="W14" s="345">
        <f t="shared" si="4"/>
        <v>0</v>
      </c>
      <c r="X14" s="345">
        <f t="shared" si="4"/>
        <v>0</v>
      </c>
      <c r="Y14" s="345">
        <f t="shared" si="4"/>
        <v>0</v>
      </c>
      <c r="Z14" s="345">
        <f t="shared" si="4"/>
        <v>0</v>
      </c>
      <c r="AA14" s="345">
        <f t="shared" si="4"/>
        <v>0</v>
      </c>
      <c r="AB14" s="345">
        <f t="shared" si="4"/>
        <v>0</v>
      </c>
      <c r="AC14" s="345">
        <f t="shared" si="4"/>
        <v>0</v>
      </c>
      <c r="AD14" s="345">
        <f t="shared" si="4"/>
        <v>0</v>
      </c>
      <c r="AE14" s="345">
        <f t="shared" si="4"/>
        <v>0</v>
      </c>
      <c r="AF14" s="345">
        <f t="shared" si="4"/>
        <v>0</v>
      </c>
      <c r="AG14" s="345">
        <f t="shared" si="4"/>
        <v>0</v>
      </c>
      <c r="AH14" s="345">
        <f t="shared" si="4"/>
        <v>0</v>
      </c>
      <c r="AI14" s="345">
        <f t="shared" si="4"/>
        <v>0</v>
      </c>
      <c r="AJ14" s="362">
        <f t="shared" si="4"/>
        <v>0</v>
      </c>
    </row>
    <row r="15" spans="1:37" x14ac:dyDescent="0.2">
      <c r="A15" s="231"/>
      <c r="B15" s="235" t="s">
        <v>122</v>
      </c>
      <c r="C15" s="236"/>
      <c r="D15" s="236"/>
      <c r="E15" s="236"/>
      <c r="F15" s="238" t="s">
        <v>75</v>
      </c>
      <c r="G15" s="238">
        <v>2</v>
      </c>
      <c r="H15" s="343"/>
      <c r="I15" s="352"/>
      <c r="J15" s="352"/>
      <c r="K15" s="352"/>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91"/>
    </row>
    <row r="16" spans="1:37" x14ac:dyDescent="0.2">
      <c r="A16" s="231"/>
      <c r="B16" s="432" t="s">
        <v>122</v>
      </c>
      <c r="C16" s="354" t="s">
        <v>532</v>
      </c>
      <c r="D16" s="355" t="s">
        <v>122</v>
      </c>
      <c r="E16" s="355"/>
      <c r="F16" s="296" t="s">
        <v>122</v>
      </c>
      <c r="G16" s="356"/>
      <c r="H16" s="357" t="s">
        <v>122</v>
      </c>
      <c r="I16" s="533" t="s">
        <v>122</v>
      </c>
      <c r="J16" s="533" t="s">
        <v>122</v>
      </c>
      <c r="K16" s="533" t="s">
        <v>122</v>
      </c>
      <c r="L16" s="356" t="s">
        <v>122</v>
      </c>
      <c r="M16" s="356" t="s">
        <v>122</v>
      </c>
      <c r="N16" s="356" t="s">
        <v>122</v>
      </c>
      <c r="O16" s="356" t="s">
        <v>122</v>
      </c>
      <c r="P16" s="356" t="s">
        <v>122</v>
      </c>
      <c r="Q16" s="356" t="s">
        <v>122</v>
      </c>
      <c r="R16" s="356" t="s">
        <v>122</v>
      </c>
      <c r="S16" s="356" t="s">
        <v>122</v>
      </c>
      <c r="T16" s="356" t="s">
        <v>122</v>
      </c>
      <c r="U16" s="356" t="s">
        <v>122</v>
      </c>
      <c r="V16" s="356" t="s">
        <v>122</v>
      </c>
      <c r="W16" s="356" t="s">
        <v>122</v>
      </c>
      <c r="X16" s="356" t="s">
        <v>122</v>
      </c>
      <c r="Y16" s="356" t="s">
        <v>122</v>
      </c>
      <c r="Z16" s="356" t="s">
        <v>122</v>
      </c>
      <c r="AA16" s="356" t="s">
        <v>122</v>
      </c>
      <c r="AB16" s="356" t="s">
        <v>122</v>
      </c>
      <c r="AC16" s="356" t="s">
        <v>122</v>
      </c>
      <c r="AD16" s="356" t="s">
        <v>122</v>
      </c>
      <c r="AE16" s="356" t="s">
        <v>122</v>
      </c>
      <c r="AF16" s="356" t="s">
        <v>122</v>
      </c>
      <c r="AG16" s="356" t="s">
        <v>122</v>
      </c>
      <c r="AH16" s="356" t="s">
        <v>122</v>
      </c>
      <c r="AI16" s="356" t="s">
        <v>122</v>
      </c>
      <c r="AJ16" s="392" t="s">
        <v>122</v>
      </c>
    </row>
    <row r="17" spans="1:36" x14ac:dyDescent="0.2">
      <c r="A17" s="231"/>
      <c r="B17" s="232">
        <f>B14+0.1</f>
        <v>58.500000000000007</v>
      </c>
      <c r="C17" s="534" t="s">
        <v>536</v>
      </c>
      <c r="D17" s="241"/>
      <c r="E17" s="241"/>
      <c r="F17" s="240" t="s">
        <v>75</v>
      </c>
      <c r="G17" s="242">
        <v>2</v>
      </c>
      <c r="H17" s="339">
        <f t="shared" ref="H17:AJ17" si="5">SUM(H18+H21)</f>
        <v>0</v>
      </c>
      <c r="I17" s="352">
        <f t="shared" si="5"/>
        <v>0</v>
      </c>
      <c r="J17" s="352">
        <f t="shared" si="5"/>
        <v>0</v>
      </c>
      <c r="K17" s="352">
        <f t="shared" si="5"/>
        <v>0</v>
      </c>
      <c r="L17" s="345">
        <f t="shared" si="5"/>
        <v>0</v>
      </c>
      <c r="M17" s="345">
        <f t="shared" si="5"/>
        <v>0</v>
      </c>
      <c r="N17" s="345">
        <f t="shared" si="5"/>
        <v>0</v>
      </c>
      <c r="O17" s="345">
        <f t="shared" si="5"/>
        <v>0</v>
      </c>
      <c r="P17" s="345">
        <f t="shared" si="5"/>
        <v>0</v>
      </c>
      <c r="Q17" s="345">
        <f t="shared" si="5"/>
        <v>0</v>
      </c>
      <c r="R17" s="345">
        <f t="shared" si="5"/>
        <v>0</v>
      </c>
      <c r="S17" s="345">
        <f t="shared" si="5"/>
        <v>0</v>
      </c>
      <c r="T17" s="345">
        <f t="shared" si="5"/>
        <v>0</v>
      </c>
      <c r="U17" s="345">
        <f t="shared" si="5"/>
        <v>0</v>
      </c>
      <c r="V17" s="345">
        <f t="shared" si="5"/>
        <v>0</v>
      </c>
      <c r="W17" s="345">
        <f t="shared" si="5"/>
        <v>0</v>
      </c>
      <c r="X17" s="345">
        <f t="shared" si="5"/>
        <v>0</v>
      </c>
      <c r="Y17" s="345">
        <f t="shared" si="5"/>
        <v>0</v>
      </c>
      <c r="Z17" s="345">
        <f t="shared" si="5"/>
        <v>0</v>
      </c>
      <c r="AA17" s="345">
        <f t="shared" si="5"/>
        <v>0</v>
      </c>
      <c r="AB17" s="345">
        <f t="shared" si="5"/>
        <v>0</v>
      </c>
      <c r="AC17" s="345">
        <f t="shared" si="5"/>
        <v>0</v>
      </c>
      <c r="AD17" s="345">
        <f t="shared" si="5"/>
        <v>0</v>
      </c>
      <c r="AE17" s="345">
        <f t="shared" si="5"/>
        <v>0</v>
      </c>
      <c r="AF17" s="345">
        <f t="shared" si="5"/>
        <v>0</v>
      </c>
      <c r="AG17" s="345">
        <f t="shared" si="5"/>
        <v>0</v>
      </c>
      <c r="AH17" s="345">
        <f t="shared" si="5"/>
        <v>0</v>
      </c>
      <c r="AI17" s="345">
        <f t="shared" si="5"/>
        <v>0</v>
      </c>
      <c r="AJ17" s="362">
        <f t="shared" si="5"/>
        <v>0</v>
      </c>
    </row>
    <row r="18" spans="1:36" x14ac:dyDescent="0.2">
      <c r="A18" s="231"/>
      <c r="B18" s="232">
        <f>B17+0.01</f>
        <v>58.510000000000005</v>
      </c>
      <c r="C18" s="359" t="s">
        <v>537</v>
      </c>
      <c r="D18" s="243" t="s">
        <v>122</v>
      </c>
      <c r="E18" s="243"/>
      <c r="F18" s="240" t="s">
        <v>75</v>
      </c>
      <c r="G18" s="240">
        <v>2</v>
      </c>
      <c r="H18" s="343">
        <f t="shared" ref="H18:AJ18" si="6">SUM(H19:H20)</f>
        <v>0</v>
      </c>
      <c r="I18" s="352">
        <f t="shared" si="6"/>
        <v>0</v>
      </c>
      <c r="J18" s="352">
        <f t="shared" si="6"/>
        <v>0</v>
      </c>
      <c r="K18" s="352">
        <f t="shared" si="6"/>
        <v>0</v>
      </c>
      <c r="L18" s="345">
        <f t="shared" si="6"/>
        <v>0</v>
      </c>
      <c r="M18" s="345">
        <f t="shared" si="6"/>
        <v>0</v>
      </c>
      <c r="N18" s="345">
        <f t="shared" si="6"/>
        <v>0</v>
      </c>
      <c r="O18" s="345">
        <f t="shared" si="6"/>
        <v>0</v>
      </c>
      <c r="P18" s="345">
        <f t="shared" si="6"/>
        <v>0</v>
      </c>
      <c r="Q18" s="345">
        <f t="shared" si="6"/>
        <v>0</v>
      </c>
      <c r="R18" s="345">
        <f t="shared" si="6"/>
        <v>0</v>
      </c>
      <c r="S18" s="345">
        <f t="shared" si="6"/>
        <v>0</v>
      </c>
      <c r="T18" s="345">
        <f t="shared" si="6"/>
        <v>0</v>
      </c>
      <c r="U18" s="345">
        <f t="shared" si="6"/>
        <v>0</v>
      </c>
      <c r="V18" s="345">
        <f t="shared" si="6"/>
        <v>0</v>
      </c>
      <c r="W18" s="345">
        <f t="shared" si="6"/>
        <v>0</v>
      </c>
      <c r="X18" s="345">
        <f t="shared" si="6"/>
        <v>0</v>
      </c>
      <c r="Y18" s="345">
        <f t="shared" si="6"/>
        <v>0</v>
      </c>
      <c r="Z18" s="345">
        <f t="shared" si="6"/>
        <v>0</v>
      </c>
      <c r="AA18" s="345">
        <f t="shared" si="6"/>
        <v>0</v>
      </c>
      <c r="AB18" s="345">
        <f t="shared" si="6"/>
        <v>0</v>
      </c>
      <c r="AC18" s="345">
        <f t="shared" si="6"/>
        <v>0</v>
      </c>
      <c r="AD18" s="345">
        <f t="shared" si="6"/>
        <v>0</v>
      </c>
      <c r="AE18" s="345">
        <f t="shared" si="6"/>
        <v>0</v>
      </c>
      <c r="AF18" s="345">
        <f t="shared" si="6"/>
        <v>0</v>
      </c>
      <c r="AG18" s="345">
        <f t="shared" si="6"/>
        <v>0</v>
      </c>
      <c r="AH18" s="345">
        <f t="shared" si="6"/>
        <v>0</v>
      </c>
      <c r="AI18" s="345">
        <f t="shared" si="6"/>
        <v>0</v>
      </c>
      <c r="AJ18" s="362">
        <f t="shared" si="6"/>
        <v>0</v>
      </c>
    </row>
    <row r="19" spans="1:36" x14ac:dyDescent="0.2">
      <c r="A19" s="231"/>
      <c r="B19" s="235" t="s">
        <v>122</v>
      </c>
      <c r="C19" s="236"/>
      <c r="D19" s="236"/>
      <c r="E19" s="236"/>
      <c r="F19" s="238" t="s">
        <v>75</v>
      </c>
      <c r="G19" s="238">
        <v>2</v>
      </c>
      <c r="H19" s="343"/>
      <c r="I19" s="352"/>
      <c r="J19" s="352"/>
      <c r="K19" s="352"/>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91"/>
    </row>
    <row r="20" spans="1:36" x14ac:dyDescent="0.2">
      <c r="A20" s="231"/>
      <c r="B20" s="432" t="s">
        <v>122</v>
      </c>
      <c r="C20" s="354" t="s">
        <v>532</v>
      </c>
      <c r="D20" s="355" t="s">
        <v>122</v>
      </c>
      <c r="E20" s="355"/>
      <c r="F20" s="296" t="s">
        <v>122</v>
      </c>
      <c r="G20" s="356"/>
      <c r="H20" s="357" t="s">
        <v>122</v>
      </c>
      <c r="I20" s="358" t="s">
        <v>122</v>
      </c>
      <c r="J20" s="358" t="s">
        <v>122</v>
      </c>
      <c r="K20" s="358" t="s">
        <v>122</v>
      </c>
      <c r="L20" s="356" t="s">
        <v>122</v>
      </c>
      <c r="M20" s="356" t="s">
        <v>122</v>
      </c>
      <c r="N20" s="356" t="s">
        <v>122</v>
      </c>
      <c r="O20" s="356" t="s">
        <v>122</v>
      </c>
      <c r="P20" s="356" t="s">
        <v>122</v>
      </c>
      <c r="Q20" s="356" t="s">
        <v>122</v>
      </c>
      <c r="R20" s="356" t="s">
        <v>122</v>
      </c>
      <c r="S20" s="356" t="s">
        <v>122</v>
      </c>
      <c r="T20" s="356" t="s">
        <v>122</v>
      </c>
      <c r="U20" s="356" t="s">
        <v>122</v>
      </c>
      <c r="V20" s="356" t="s">
        <v>122</v>
      </c>
      <c r="W20" s="356" t="s">
        <v>122</v>
      </c>
      <c r="X20" s="356" t="s">
        <v>122</v>
      </c>
      <c r="Y20" s="356" t="s">
        <v>122</v>
      </c>
      <c r="Z20" s="356" t="s">
        <v>122</v>
      </c>
      <c r="AA20" s="356" t="s">
        <v>122</v>
      </c>
      <c r="AB20" s="356" t="s">
        <v>122</v>
      </c>
      <c r="AC20" s="356" t="s">
        <v>122</v>
      </c>
      <c r="AD20" s="356" t="s">
        <v>122</v>
      </c>
      <c r="AE20" s="356" t="s">
        <v>122</v>
      </c>
      <c r="AF20" s="356" t="s">
        <v>122</v>
      </c>
      <c r="AG20" s="356" t="s">
        <v>122</v>
      </c>
      <c r="AH20" s="356" t="s">
        <v>122</v>
      </c>
      <c r="AI20" s="356" t="s">
        <v>122</v>
      </c>
      <c r="AJ20" s="392" t="s">
        <v>122</v>
      </c>
    </row>
    <row r="21" spans="1:36" x14ac:dyDescent="0.2">
      <c r="A21" s="231"/>
      <c r="B21" s="232">
        <f>B18+0.01</f>
        <v>58.52</v>
      </c>
      <c r="C21" s="359" t="s">
        <v>538</v>
      </c>
      <c r="D21" s="243" t="s">
        <v>122</v>
      </c>
      <c r="E21" s="243"/>
      <c r="F21" s="240" t="s">
        <v>75</v>
      </c>
      <c r="G21" s="240">
        <v>2</v>
      </c>
      <c r="H21" s="343">
        <f t="shared" ref="H21:AJ21" si="7">SUM(H22:H23)</f>
        <v>0</v>
      </c>
      <c r="I21" s="352">
        <f t="shared" si="7"/>
        <v>0</v>
      </c>
      <c r="J21" s="352">
        <f t="shared" si="7"/>
        <v>0</v>
      </c>
      <c r="K21" s="352">
        <f t="shared" si="7"/>
        <v>0</v>
      </c>
      <c r="L21" s="345">
        <f t="shared" si="7"/>
        <v>0</v>
      </c>
      <c r="M21" s="345">
        <f t="shared" si="7"/>
        <v>0</v>
      </c>
      <c r="N21" s="345">
        <f t="shared" si="7"/>
        <v>0</v>
      </c>
      <c r="O21" s="345">
        <f t="shared" si="7"/>
        <v>0</v>
      </c>
      <c r="P21" s="345">
        <f t="shared" si="7"/>
        <v>0</v>
      </c>
      <c r="Q21" s="345">
        <f t="shared" si="7"/>
        <v>0</v>
      </c>
      <c r="R21" s="345">
        <f t="shared" si="7"/>
        <v>0</v>
      </c>
      <c r="S21" s="345">
        <f t="shared" si="7"/>
        <v>0</v>
      </c>
      <c r="T21" s="345">
        <f t="shared" si="7"/>
        <v>0</v>
      </c>
      <c r="U21" s="345">
        <f t="shared" si="7"/>
        <v>0</v>
      </c>
      <c r="V21" s="345">
        <f t="shared" si="7"/>
        <v>0</v>
      </c>
      <c r="W21" s="345">
        <f t="shared" si="7"/>
        <v>0</v>
      </c>
      <c r="X21" s="345">
        <f t="shared" si="7"/>
        <v>0</v>
      </c>
      <c r="Y21" s="345">
        <f t="shared" si="7"/>
        <v>0</v>
      </c>
      <c r="Z21" s="345">
        <f t="shared" si="7"/>
        <v>0</v>
      </c>
      <c r="AA21" s="345">
        <f t="shared" si="7"/>
        <v>0</v>
      </c>
      <c r="AB21" s="345">
        <f t="shared" si="7"/>
        <v>0</v>
      </c>
      <c r="AC21" s="345">
        <f t="shared" si="7"/>
        <v>0</v>
      </c>
      <c r="AD21" s="345">
        <f t="shared" si="7"/>
        <v>0</v>
      </c>
      <c r="AE21" s="345">
        <f t="shared" si="7"/>
        <v>0</v>
      </c>
      <c r="AF21" s="345">
        <f t="shared" si="7"/>
        <v>0</v>
      </c>
      <c r="AG21" s="345">
        <f t="shared" si="7"/>
        <v>0</v>
      </c>
      <c r="AH21" s="345">
        <f t="shared" si="7"/>
        <v>0</v>
      </c>
      <c r="AI21" s="345">
        <f t="shared" si="7"/>
        <v>0</v>
      </c>
      <c r="AJ21" s="362">
        <f t="shared" si="7"/>
        <v>0</v>
      </c>
    </row>
    <row r="22" spans="1:36" x14ac:dyDescent="0.2">
      <c r="A22" s="231"/>
      <c r="B22" s="235" t="s">
        <v>122</v>
      </c>
      <c r="C22" s="236"/>
      <c r="D22" s="236"/>
      <c r="E22" s="236"/>
      <c r="F22" s="238" t="s">
        <v>75</v>
      </c>
      <c r="G22" s="238">
        <v>2</v>
      </c>
      <c r="H22" s="343"/>
      <c r="I22" s="352"/>
      <c r="J22" s="352"/>
      <c r="K22" s="352"/>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91"/>
    </row>
    <row r="23" spans="1:36" x14ac:dyDescent="0.2">
      <c r="A23" s="231"/>
      <c r="B23" s="432" t="s">
        <v>122</v>
      </c>
      <c r="C23" s="354" t="s">
        <v>532</v>
      </c>
      <c r="D23" s="355" t="s">
        <v>122</v>
      </c>
      <c r="E23" s="355"/>
      <c r="F23" s="296" t="s">
        <v>122</v>
      </c>
      <c r="G23" s="356"/>
      <c r="H23" s="357" t="s">
        <v>122</v>
      </c>
      <c r="I23" s="358" t="s">
        <v>122</v>
      </c>
      <c r="J23" s="358" t="s">
        <v>122</v>
      </c>
      <c r="K23" s="358" t="s">
        <v>122</v>
      </c>
      <c r="L23" s="356" t="s">
        <v>122</v>
      </c>
      <c r="M23" s="356" t="s">
        <v>122</v>
      </c>
      <c r="N23" s="356" t="s">
        <v>122</v>
      </c>
      <c r="O23" s="356" t="s">
        <v>122</v>
      </c>
      <c r="P23" s="356" t="s">
        <v>122</v>
      </c>
      <c r="Q23" s="356" t="s">
        <v>122</v>
      </c>
      <c r="R23" s="356" t="s">
        <v>122</v>
      </c>
      <c r="S23" s="356" t="s">
        <v>122</v>
      </c>
      <c r="T23" s="356" t="s">
        <v>122</v>
      </c>
      <c r="U23" s="356" t="s">
        <v>122</v>
      </c>
      <c r="V23" s="356" t="s">
        <v>122</v>
      </c>
      <c r="W23" s="356" t="s">
        <v>122</v>
      </c>
      <c r="X23" s="356" t="s">
        <v>122</v>
      </c>
      <c r="Y23" s="356" t="s">
        <v>122</v>
      </c>
      <c r="Z23" s="356" t="s">
        <v>122</v>
      </c>
      <c r="AA23" s="356" t="s">
        <v>122</v>
      </c>
      <c r="AB23" s="356" t="s">
        <v>122</v>
      </c>
      <c r="AC23" s="356" t="s">
        <v>122</v>
      </c>
      <c r="AD23" s="356" t="s">
        <v>122</v>
      </c>
      <c r="AE23" s="356" t="s">
        <v>122</v>
      </c>
      <c r="AF23" s="356" t="s">
        <v>122</v>
      </c>
      <c r="AG23" s="356" t="s">
        <v>122</v>
      </c>
      <c r="AH23" s="356" t="s">
        <v>122</v>
      </c>
      <c r="AI23" s="356" t="s">
        <v>122</v>
      </c>
      <c r="AJ23" s="392" t="s">
        <v>122</v>
      </c>
    </row>
    <row r="24" spans="1:36" x14ac:dyDescent="0.2">
      <c r="A24" s="231"/>
      <c r="B24" s="232">
        <f>B17+0.1</f>
        <v>58.600000000000009</v>
      </c>
      <c r="C24" s="359" t="s">
        <v>539</v>
      </c>
      <c r="D24" s="243" t="s">
        <v>122</v>
      </c>
      <c r="E24" s="243"/>
      <c r="F24" s="240" t="s">
        <v>75</v>
      </c>
      <c r="G24" s="240"/>
      <c r="H24" s="343">
        <f t="shared" ref="H24:AJ24" si="8">SUM(H25:H26)</f>
        <v>0</v>
      </c>
      <c r="I24" s="352">
        <f t="shared" si="8"/>
        <v>0</v>
      </c>
      <c r="J24" s="352">
        <f t="shared" si="8"/>
        <v>0</v>
      </c>
      <c r="K24" s="352">
        <f t="shared" si="8"/>
        <v>0</v>
      </c>
      <c r="L24" s="345">
        <f t="shared" si="8"/>
        <v>0</v>
      </c>
      <c r="M24" s="345">
        <f t="shared" si="8"/>
        <v>0</v>
      </c>
      <c r="N24" s="345">
        <f t="shared" si="8"/>
        <v>0</v>
      </c>
      <c r="O24" s="345">
        <f t="shared" si="8"/>
        <v>0</v>
      </c>
      <c r="P24" s="345">
        <f t="shared" si="8"/>
        <v>0</v>
      </c>
      <c r="Q24" s="345">
        <f t="shared" si="8"/>
        <v>0</v>
      </c>
      <c r="R24" s="345">
        <f t="shared" si="8"/>
        <v>0</v>
      </c>
      <c r="S24" s="345">
        <f t="shared" si="8"/>
        <v>0</v>
      </c>
      <c r="T24" s="345">
        <f t="shared" si="8"/>
        <v>0</v>
      </c>
      <c r="U24" s="345">
        <f t="shared" si="8"/>
        <v>0</v>
      </c>
      <c r="V24" s="345">
        <f t="shared" si="8"/>
        <v>0</v>
      </c>
      <c r="W24" s="345">
        <f t="shared" si="8"/>
        <v>0</v>
      </c>
      <c r="X24" s="345">
        <f t="shared" si="8"/>
        <v>0</v>
      </c>
      <c r="Y24" s="345">
        <f t="shared" si="8"/>
        <v>0</v>
      </c>
      <c r="Z24" s="345">
        <f t="shared" si="8"/>
        <v>0</v>
      </c>
      <c r="AA24" s="345">
        <f t="shared" si="8"/>
        <v>0</v>
      </c>
      <c r="AB24" s="345">
        <f t="shared" si="8"/>
        <v>0</v>
      </c>
      <c r="AC24" s="345">
        <f t="shared" si="8"/>
        <v>0</v>
      </c>
      <c r="AD24" s="345">
        <f t="shared" si="8"/>
        <v>0</v>
      </c>
      <c r="AE24" s="345">
        <f t="shared" si="8"/>
        <v>0</v>
      </c>
      <c r="AF24" s="345">
        <f t="shared" si="8"/>
        <v>0</v>
      </c>
      <c r="AG24" s="345">
        <f t="shared" si="8"/>
        <v>0</v>
      </c>
      <c r="AH24" s="345">
        <f t="shared" si="8"/>
        <v>0</v>
      </c>
      <c r="AI24" s="345">
        <f t="shared" si="8"/>
        <v>0</v>
      </c>
      <c r="AJ24" s="362">
        <f t="shared" si="8"/>
        <v>0</v>
      </c>
    </row>
    <row r="25" spans="1:36" x14ac:dyDescent="0.2">
      <c r="A25" s="231"/>
      <c r="B25" s="235" t="s">
        <v>122</v>
      </c>
      <c r="C25" s="236"/>
      <c r="D25" s="236"/>
      <c r="E25" s="236"/>
      <c r="F25" s="238" t="s">
        <v>75</v>
      </c>
      <c r="G25" s="238">
        <v>2</v>
      </c>
      <c r="H25" s="343"/>
      <c r="I25" s="352"/>
      <c r="J25" s="352"/>
      <c r="K25" s="352"/>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91"/>
    </row>
    <row r="26" spans="1:36" x14ac:dyDescent="0.2">
      <c r="A26" s="231"/>
      <c r="B26" s="432" t="s">
        <v>122</v>
      </c>
      <c r="C26" s="354" t="s">
        <v>532</v>
      </c>
      <c r="D26" s="355" t="s">
        <v>122</v>
      </c>
      <c r="E26" s="355"/>
      <c r="F26" s="296" t="s">
        <v>122</v>
      </c>
      <c r="G26" s="356"/>
      <c r="H26" s="357" t="s">
        <v>122</v>
      </c>
      <c r="I26" s="358" t="s">
        <v>122</v>
      </c>
      <c r="J26" s="358" t="s">
        <v>122</v>
      </c>
      <c r="K26" s="358" t="s">
        <v>122</v>
      </c>
      <c r="L26" s="356" t="s">
        <v>122</v>
      </c>
      <c r="M26" s="356" t="s">
        <v>122</v>
      </c>
      <c r="N26" s="356" t="s">
        <v>122</v>
      </c>
      <c r="O26" s="356" t="s">
        <v>122</v>
      </c>
      <c r="P26" s="356" t="s">
        <v>122</v>
      </c>
      <c r="Q26" s="356" t="s">
        <v>122</v>
      </c>
      <c r="R26" s="356" t="s">
        <v>122</v>
      </c>
      <c r="S26" s="356" t="s">
        <v>122</v>
      </c>
      <c r="T26" s="356" t="s">
        <v>122</v>
      </c>
      <c r="U26" s="356" t="s">
        <v>122</v>
      </c>
      <c r="V26" s="356" t="s">
        <v>122</v>
      </c>
      <c r="W26" s="356" t="s">
        <v>122</v>
      </c>
      <c r="X26" s="356" t="s">
        <v>122</v>
      </c>
      <c r="Y26" s="356" t="s">
        <v>122</v>
      </c>
      <c r="Z26" s="356" t="s">
        <v>122</v>
      </c>
      <c r="AA26" s="356" t="s">
        <v>122</v>
      </c>
      <c r="AB26" s="356" t="s">
        <v>122</v>
      </c>
      <c r="AC26" s="356" t="s">
        <v>122</v>
      </c>
      <c r="AD26" s="356" t="s">
        <v>122</v>
      </c>
      <c r="AE26" s="356" t="s">
        <v>122</v>
      </c>
      <c r="AF26" s="356" t="s">
        <v>122</v>
      </c>
      <c r="AG26" s="356" t="s">
        <v>122</v>
      </c>
      <c r="AH26" s="356" t="s">
        <v>122</v>
      </c>
      <c r="AI26" s="356" t="s">
        <v>122</v>
      </c>
      <c r="AJ26" s="392" t="s">
        <v>122</v>
      </c>
    </row>
    <row r="27" spans="1:36" x14ac:dyDescent="0.2">
      <c r="A27" s="231"/>
      <c r="B27" s="232">
        <f>B24+0.1</f>
        <v>58.70000000000001</v>
      </c>
      <c r="C27" s="390" t="s">
        <v>540</v>
      </c>
      <c r="D27" s="244" t="s">
        <v>122</v>
      </c>
      <c r="E27" s="244"/>
      <c r="F27" s="240" t="s">
        <v>75</v>
      </c>
      <c r="G27" s="240"/>
      <c r="H27" s="343">
        <f>SUM(H28:H29)</f>
        <v>0</v>
      </c>
      <c r="I27" s="352">
        <f t="shared" ref="I27:AJ27" si="9">SUM(I28:I29)</f>
        <v>0</v>
      </c>
      <c r="J27" s="352">
        <f t="shared" si="9"/>
        <v>0</v>
      </c>
      <c r="K27" s="352">
        <f t="shared" si="9"/>
        <v>0</v>
      </c>
      <c r="L27" s="345">
        <f t="shared" si="9"/>
        <v>0</v>
      </c>
      <c r="M27" s="345">
        <f t="shared" si="9"/>
        <v>0</v>
      </c>
      <c r="N27" s="345">
        <f t="shared" si="9"/>
        <v>0</v>
      </c>
      <c r="O27" s="345">
        <f t="shared" si="9"/>
        <v>0</v>
      </c>
      <c r="P27" s="345">
        <f t="shared" si="9"/>
        <v>0</v>
      </c>
      <c r="Q27" s="345">
        <f t="shared" si="9"/>
        <v>0</v>
      </c>
      <c r="R27" s="345">
        <f t="shared" si="9"/>
        <v>0</v>
      </c>
      <c r="S27" s="345">
        <f t="shared" si="9"/>
        <v>0</v>
      </c>
      <c r="T27" s="345">
        <f t="shared" si="9"/>
        <v>0</v>
      </c>
      <c r="U27" s="345">
        <f t="shared" si="9"/>
        <v>0</v>
      </c>
      <c r="V27" s="345">
        <f t="shared" si="9"/>
        <v>0</v>
      </c>
      <c r="W27" s="345">
        <f t="shared" si="9"/>
        <v>0</v>
      </c>
      <c r="X27" s="345">
        <f t="shared" si="9"/>
        <v>0</v>
      </c>
      <c r="Y27" s="345">
        <f t="shared" si="9"/>
        <v>0</v>
      </c>
      <c r="Z27" s="345">
        <f t="shared" si="9"/>
        <v>0</v>
      </c>
      <c r="AA27" s="345">
        <f t="shared" si="9"/>
        <v>0</v>
      </c>
      <c r="AB27" s="345">
        <f t="shared" si="9"/>
        <v>0</v>
      </c>
      <c r="AC27" s="345">
        <f t="shared" si="9"/>
        <v>0</v>
      </c>
      <c r="AD27" s="345">
        <f t="shared" si="9"/>
        <v>0</v>
      </c>
      <c r="AE27" s="345">
        <f t="shared" si="9"/>
        <v>0</v>
      </c>
      <c r="AF27" s="345">
        <f t="shared" si="9"/>
        <v>0</v>
      </c>
      <c r="AG27" s="345">
        <f t="shared" si="9"/>
        <v>0</v>
      </c>
      <c r="AH27" s="345">
        <f t="shared" si="9"/>
        <v>0</v>
      </c>
      <c r="AI27" s="345">
        <f t="shared" si="9"/>
        <v>0</v>
      </c>
      <c r="AJ27" s="362">
        <f t="shared" si="9"/>
        <v>0</v>
      </c>
    </row>
    <row r="28" spans="1:36" x14ac:dyDescent="0.2">
      <c r="A28" s="231"/>
      <c r="B28" s="235" t="s">
        <v>122</v>
      </c>
      <c r="C28" s="236"/>
      <c r="D28" s="236"/>
      <c r="E28" s="236"/>
      <c r="F28" s="238" t="s">
        <v>75</v>
      </c>
      <c r="G28" s="245">
        <v>2</v>
      </c>
      <c r="H28" s="339"/>
      <c r="I28" s="442"/>
      <c r="J28" s="442"/>
      <c r="K28" s="442"/>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426"/>
    </row>
    <row r="29" spans="1:36" x14ac:dyDescent="0.2">
      <c r="A29" s="231"/>
      <c r="B29" s="432" t="s">
        <v>122</v>
      </c>
      <c r="C29" s="354" t="s">
        <v>532</v>
      </c>
      <c r="D29" s="355" t="s">
        <v>122</v>
      </c>
      <c r="E29" s="355"/>
      <c r="F29" s="296" t="s">
        <v>122</v>
      </c>
      <c r="G29" s="356"/>
      <c r="H29" s="357" t="s">
        <v>122</v>
      </c>
      <c r="I29" s="358" t="s">
        <v>122</v>
      </c>
      <c r="J29" s="358" t="s">
        <v>122</v>
      </c>
      <c r="K29" s="358" t="s">
        <v>122</v>
      </c>
      <c r="L29" s="356" t="s">
        <v>122</v>
      </c>
      <c r="M29" s="356" t="s">
        <v>122</v>
      </c>
      <c r="N29" s="356" t="s">
        <v>122</v>
      </c>
      <c r="O29" s="356" t="s">
        <v>122</v>
      </c>
      <c r="P29" s="356" t="s">
        <v>122</v>
      </c>
      <c r="Q29" s="356" t="s">
        <v>122</v>
      </c>
      <c r="R29" s="356" t="s">
        <v>122</v>
      </c>
      <c r="S29" s="356" t="s">
        <v>122</v>
      </c>
      <c r="T29" s="356" t="s">
        <v>122</v>
      </c>
      <c r="U29" s="356" t="s">
        <v>122</v>
      </c>
      <c r="V29" s="356" t="s">
        <v>122</v>
      </c>
      <c r="W29" s="356" t="s">
        <v>122</v>
      </c>
      <c r="X29" s="356" t="s">
        <v>122</v>
      </c>
      <c r="Y29" s="356" t="s">
        <v>122</v>
      </c>
      <c r="Z29" s="356" t="s">
        <v>122</v>
      </c>
      <c r="AA29" s="356" t="s">
        <v>122</v>
      </c>
      <c r="AB29" s="356" t="s">
        <v>122</v>
      </c>
      <c r="AC29" s="356" t="s">
        <v>122</v>
      </c>
      <c r="AD29" s="356" t="s">
        <v>122</v>
      </c>
      <c r="AE29" s="356" t="s">
        <v>122</v>
      </c>
      <c r="AF29" s="356" t="s">
        <v>122</v>
      </c>
      <c r="AG29" s="356" t="s">
        <v>122</v>
      </c>
      <c r="AH29" s="356" t="s">
        <v>122</v>
      </c>
      <c r="AI29" s="356" t="s">
        <v>122</v>
      </c>
      <c r="AJ29" s="392" t="s">
        <v>122</v>
      </c>
    </row>
    <row r="30" spans="1:36" x14ac:dyDescent="0.2">
      <c r="A30" s="227"/>
      <c r="B30" s="228">
        <f>B4+1</f>
        <v>59</v>
      </c>
      <c r="C30" s="389" t="s">
        <v>541</v>
      </c>
      <c r="D30" s="246" t="s">
        <v>122</v>
      </c>
      <c r="E30" s="246"/>
      <c r="F30" s="247"/>
      <c r="G30" s="247"/>
      <c r="H30" s="339">
        <f t="shared" ref="H30:AJ30" si="10">SUM(H31,H34)</f>
        <v>0</v>
      </c>
      <c r="I30" s="442">
        <f t="shared" si="10"/>
        <v>0</v>
      </c>
      <c r="J30" s="442">
        <f t="shared" si="10"/>
        <v>0</v>
      </c>
      <c r="K30" s="442">
        <f t="shared" si="10"/>
        <v>0</v>
      </c>
      <c r="L30" s="345">
        <f t="shared" si="10"/>
        <v>-2.0759430519051989</v>
      </c>
      <c r="M30" s="345">
        <f t="shared" si="10"/>
        <v>-4.1503943835626558</v>
      </c>
      <c r="N30" s="345">
        <f t="shared" si="10"/>
        <v>-6.2363220644148001</v>
      </c>
      <c r="O30" s="345">
        <f t="shared" si="10"/>
        <v>-8.3422674330399218</v>
      </c>
      <c r="P30" s="345">
        <f t="shared" si="10"/>
        <v>-10.491044662991342</v>
      </c>
      <c r="Q30" s="345">
        <f t="shared" si="10"/>
        <v>-10.894423490264714</v>
      </c>
      <c r="R30" s="345">
        <f t="shared" si="10"/>
        <v>-11.302234951065373</v>
      </c>
      <c r="S30" s="345">
        <f t="shared" si="10"/>
        <v>-11.700498734368779</v>
      </c>
      <c r="T30" s="345">
        <f t="shared" si="10"/>
        <v>-12.109173808625926</v>
      </c>
      <c r="U30" s="345">
        <f t="shared" si="10"/>
        <v>-12.518182071969633</v>
      </c>
      <c r="V30" s="345">
        <f t="shared" si="10"/>
        <v>-12.917471392516624</v>
      </c>
      <c r="W30" s="345">
        <f t="shared" si="10"/>
        <v>-13.327001476436045</v>
      </c>
      <c r="X30" s="345">
        <f t="shared" si="10"/>
        <v>-13.726737948046463</v>
      </c>
      <c r="Y30" s="345">
        <f t="shared" si="10"/>
        <v>-14.136646559633988</v>
      </c>
      <c r="Z30" s="345">
        <f t="shared" si="10"/>
        <v>-14.546701136806121</v>
      </c>
      <c r="AA30" s="345">
        <f t="shared" si="10"/>
        <v>-14.946878739160866</v>
      </c>
      <c r="AB30" s="345">
        <f t="shared" si="10"/>
        <v>-15.357156773807475</v>
      </c>
      <c r="AC30" s="345">
        <f t="shared" si="10"/>
        <v>-15.767520120573401</v>
      </c>
      <c r="AD30" s="345">
        <f t="shared" si="10"/>
        <v>-16.167957992351695</v>
      </c>
      <c r="AE30" s="345">
        <f t="shared" si="10"/>
        <v>-16.578452066908781</v>
      </c>
      <c r="AF30" s="345">
        <f t="shared" si="10"/>
        <v>-16.978991397442208</v>
      </c>
      <c r="AG30" s="345">
        <f t="shared" si="10"/>
        <v>-17.389566951065405</v>
      </c>
      <c r="AH30" s="345">
        <f t="shared" si="10"/>
        <v>-17.800171001825468</v>
      </c>
      <c r="AI30" s="345">
        <f t="shared" si="10"/>
        <v>-18.200796945842683</v>
      </c>
      <c r="AJ30" s="362">
        <f t="shared" si="10"/>
        <v>-18.611439144291204</v>
      </c>
    </row>
    <row r="31" spans="1:36" x14ac:dyDescent="0.2">
      <c r="A31" s="231"/>
      <c r="B31" s="248">
        <f>B30+0.1</f>
        <v>59.1</v>
      </c>
      <c r="C31" s="359" t="s">
        <v>542</v>
      </c>
      <c r="D31" s="535" t="s">
        <v>122</v>
      </c>
      <c r="E31" s="535"/>
      <c r="F31" s="240" t="s">
        <v>75</v>
      </c>
      <c r="G31" s="240">
        <v>2</v>
      </c>
      <c r="H31" s="343">
        <f t="shared" ref="H31:AJ31" si="11">SUM(H32:H33)</f>
        <v>0</v>
      </c>
      <c r="I31" s="442">
        <f t="shared" si="11"/>
        <v>0</v>
      </c>
      <c r="J31" s="442">
        <f t="shared" si="11"/>
        <v>0</v>
      </c>
      <c r="K31" s="442">
        <f t="shared" si="11"/>
        <v>0</v>
      </c>
      <c r="L31" s="345">
        <f t="shared" si="11"/>
        <v>-2.0759430519051989</v>
      </c>
      <c r="M31" s="345">
        <f t="shared" si="11"/>
        <v>-4.1503943835626558</v>
      </c>
      <c r="N31" s="345">
        <f t="shared" si="11"/>
        <v>-6.2363220644148001</v>
      </c>
      <c r="O31" s="345">
        <f t="shared" si="11"/>
        <v>-8.3422674330399218</v>
      </c>
      <c r="P31" s="345">
        <f t="shared" si="11"/>
        <v>-10.491044662991342</v>
      </c>
      <c r="Q31" s="345">
        <f t="shared" si="11"/>
        <v>-10.894423490264714</v>
      </c>
      <c r="R31" s="345">
        <f t="shared" si="11"/>
        <v>-11.302234951065373</v>
      </c>
      <c r="S31" s="345">
        <f t="shared" si="11"/>
        <v>-11.700498734368779</v>
      </c>
      <c r="T31" s="345">
        <f t="shared" si="11"/>
        <v>-12.109173808625926</v>
      </c>
      <c r="U31" s="345">
        <f t="shared" si="11"/>
        <v>-12.518182071969633</v>
      </c>
      <c r="V31" s="345">
        <f t="shared" si="11"/>
        <v>-12.917471392516624</v>
      </c>
      <c r="W31" s="345">
        <f t="shared" si="11"/>
        <v>-13.327001476436045</v>
      </c>
      <c r="X31" s="345">
        <f t="shared" si="11"/>
        <v>-13.726737948046463</v>
      </c>
      <c r="Y31" s="345">
        <f t="shared" si="11"/>
        <v>-14.136646559633988</v>
      </c>
      <c r="Z31" s="345">
        <f t="shared" si="11"/>
        <v>-14.546701136806121</v>
      </c>
      <c r="AA31" s="345">
        <f t="shared" si="11"/>
        <v>-14.946878739160866</v>
      </c>
      <c r="AB31" s="345">
        <f t="shared" si="11"/>
        <v>-15.357156773807475</v>
      </c>
      <c r="AC31" s="345">
        <f t="shared" si="11"/>
        <v>-15.767520120573401</v>
      </c>
      <c r="AD31" s="345">
        <f t="shared" si="11"/>
        <v>-16.167957992351695</v>
      </c>
      <c r="AE31" s="345">
        <f t="shared" si="11"/>
        <v>-16.578452066908781</v>
      </c>
      <c r="AF31" s="345">
        <f t="shared" si="11"/>
        <v>-16.978991397442208</v>
      </c>
      <c r="AG31" s="345">
        <f t="shared" si="11"/>
        <v>-17.389566951065405</v>
      </c>
      <c r="AH31" s="345">
        <f t="shared" si="11"/>
        <v>-17.800171001825468</v>
      </c>
      <c r="AI31" s="345">
        <f t="shared" si="11"/>
        <v>-18.200796945842683</v>
      </c>
      <c r="AJ31" s="362">
        <f t="shared" si="11"/>
        <v>-18.611439144291204</v>
      </c>
    </row>
    <row r="32" spans="1:36" x14ac:dyDescent="0.2">
      <c r="A32" s="231"/>
      <c r="B32" s="249"/>
      <c r="C32" s="785" t="s">
        <v>809</v>
      </c>
      <c r="D32" s="236"/>
      <c r="E32" s="236"/>
      <c r="F32" s="238" t="s">
        <v>75</v>
      </c>
      <c r="G32" s="238">
        <v>2</v>
      </c>
      <c r="H32" s="343">
        <v>0</v>
      </c>
      <c r="I32" s="352">
        <v>0</v>
      </c>
      <c r="J32" s="352">
        <v>0</v>
      </c>
      <c r="K32" s="352">
        <v>0</v>
      </c>
      <c r="L32" s="361">
        <v>-2.0759430519051989</v>
      </c>
      <c r="M32" s="361">
        <v>-4.1503943835626558</v>
      </c>
      <c r="N32" s="361">
        <v>-6.2363220644148001</v>
      </c>
      <c r="O32" s="361">
        <v>-8.3422674330399218</v>
      </c>
      <c r="P32" s="361">
        <v>-10.491044662991342</v>
      </c>
      <c r="Q32" s="361">
        <v>-10.894423490264714</v>
      </c>
      <c r="R32" s="361">
        <v>-11.302234951065373</v>
      </c>
      <c r="S32" s="361">
        <v>-11.700498734368779</v>
      </c>
      <c r="T32" s="361">
        <v>-12.109173808625926</v>
      </c>
      <c r="U32" s="361">
        <v>-12.518182071969633</v>
      </c>
      <c r="V32" s="361">
        <v>-12.917471392516624</v>
      </c>
      <c r="W32" s="361">
        <v>-13.327001476436045</v>
      </c>
      <c r="X32" s="361">
        <v>-13.726737948046463</v>
      </c>
      <c r="Y32" s="361">
        <v>-14.136646559633988</v>
      </c>
      <c r="Z32" s="361">
        <v>-14.546701136806121</v>
      </c>
      <c r="AA32" s="361">
        <v>-14.946878739160866</v>
      </c>
      <c r="AB32" s="361">
        <v>-15.357156773807475</v>
      </c>
      <c r="AC32" s="361">
        <v>-15.767520120573401</v>
      </c>
      <c r="AD32" s="361">
        <v>-16.167957992351695</v>
      </c>
      <c r="AE32" s="361">
        <v>-16.578452066908781</v>
      </c>
      <c r="AF32" s="361">
        <v>-16.978991397442208</v>
      </c>
      <c r="AG32" s="361">
        <v>-17.389566951065405</v>
      </c>
      <c r="AH32" s="361">
        <v>-17.800171001825468</v>
      </c>
      <c r="AI32" s="361">
        <v>-18.200796945842683</v>
      </c>
      <c r="AJ32" s="391">
        <v>-18.611439144291204</v>
      </c>
    </row>
    <row r="33" spans="1:36" x14ac:dyDescent="0.2">
      <c r="A33" s="231"/>
      <c r="B33" s="432" t="s">
        <v>122</v>
      </c>
      <c r="C33" s="354" t="s">
        <v>532</v>
      </c>
      <c r="D33" s="355" t="s">
        <v>122</v>
      </c>
      <c r="E33" s="355"/>
      <c r="F33" s="296" t="s">
        <v>122</v>
      </c>
      <c r="G33" s="356"/>
      <c r="H33" s="357" t="s">
        <v>122</v>
      </c>
      <c r="I33" s="358" t="s">
        <v>122</v>
      </c>
      <c r="J33" s="358" t="s">
        <v>122</v>
      </c>
      <c r="K33" s="358" t="s">
        <v>122</v>
      </c>
      <c r="L33" s="356" t="s">
        <v>122</v>
      </c>
      <c r="M33" s="356" t="s">
        <v>122</v>
      </c>
      <c r="N33" s="356" t="s">
        <v>122</v>
      </c>
      <c r="O33" s="356" t="s">
        <v>122</v>
      </c>
      <c r="P33" s="356" t="s">
        <v>122</v>
      </c>
      <c r="Q33" s="356" t="s">
        <v>122</v>
      </c>
      <c r="R33" s="356" t="s">
        <v>122</v>
      </c>
      <c r="S33" s="356" t="s">
        <v>122</v>
      </c>
      <c r="T33" s="356" t="s">
        <v>122</v>
      </c>
      <c r="U33" s="356" t="s">
        <v>122</v>
      </c>
      <c r="V33" s="356" t="s">
        <v>122</v>
      </c>
      <c r="W33" s="356" t="s">
        <v>122</v>
      </c>
      <c r="X33" s="356" t="s">
        <v>122</v>
      </c>
      <c r="Y33" s="356" t="s">
        <v>122</v>
      </c>
      <c r="Z33" s="356" t="s">
        <v>122</v>
      </c>
      <c r="AA33" s="356" t="s">
        <v>122</v>
      </c>
      <c r="AB33" s="356" t="s">
        <v>122</v>
      </c>
      <c r="AC33" s="356" t="s">
        <v>122</v>
      </c>
      <c r="AD33" s="356" t="s">
        <v>122</v>
      </c>
      <c r="AE33" s="356" t="s">
        <v>122</v>
      </c>
      <c r="AF33" s="356" t="s">
        <v>122</v>
      </c>
      <c r="AG33" s="356" t="s">
        <v>122</v>
      </c>
      <c r="AH33" s="356" t="s">
        <v>122</v>
      </c>
      <c r="AI33" s="356" t="s">
        <v>122</v>
      </c>
      <c r="AJ33" s="392" t="s">
        <v>122</v>
      </c>
    </row>
    <row r="34" spans="1:36" x14ac:dyDescent="0.2">
      <c r="A34" s="231"/>
      <c r="B34" s="248">
        <f>B31+0.1</f>
        <v>59.2</v>
      </c>
      <c r="C34" s="359" t="s">
        <v>543</v>
      </c>
      <c r="D34" s="536" t="s">
        <v>122</v>
      </c>
      <c r="E34" s="536"/>
      <c r="F34" s="234" t="s">
        <v>75</v>
      </c>
      <c r="G34" s="234">
        <v>2</v>
      </c>
      <c r="H34" s="343">
        <f t="shared" ref="H34:AJ34" si="12">SUM(H35:H36)</f>
        <v>0</v>
      </c>
      <c r="I34" s="352">
        <f t="shared" si="12"/>
        <v>0</v>
      </c>
      <c r="J34" s="352">
        <f t="shared" si="12"/>
        <v>0</v>
      </c>
      <c r="K34" s="352">
        <f t="shared" si="12"/>
        <v>0</v>
      </c>
      <c r="L34" s="345">
        <f t="shared" si="12"/>
        <v>0</v>
      </c>
      <c r="M34" s="345">
        <f t="shared" si="12"/>
        <v>0</v>
      </c>
      <c r="N34" s="345">
        <f t="shared" si="12"/>
        <v>0</v>
      </c>
      <c r="O34" s="345">
        <f t="shared" si="12"/>
        <v>0</v>
      </c>
      <c r="P34" s="345">
        <f t="shared" si="12"/>
        <v>0</v>
      </c>
      <c r="Q34" s="345">
        <f t="shared" si="12"/>
        <v>0</v>
      </c>
      <c r="R34" s="345">
        <f t="shared" si="12"/>
        <v>0</v>
      </c>
      <c r="S34" s="345">
        <f t="shared" si="12"/>
        <v>0</v>
      </c>
      <c r="T34" s="345">
        <f t="shared" si="12"/>
        <v>0</v>
      </c>
      <c r="U34" s="345">
        <f t="shared" si="12"/>
        <v>0</v>
      </c>
      <c r="V34" s="345">
        <f t="shared" si="12"/>
        <v>0</v>
      </c>
      <c r="W34" s="345">
        <f t="shared" si="12"/>
        <v>0</v>
      </c>
      <c r="X34" s="345">
        <f t="shared" si="12"/>
        <v>0</v>
      </c>
      <c r="Y34" s="345">
        <f t="shared" si="12"/>
        <v>0</v>
      </c>
      <c r="Z34" s="345">
        <f t="shared" si="12"/>
        <v>0</v>
      </c>
      <c r="AA34" s="345">
        <f t="shared" si="12"/>
        <v>0</v>
      </c>
      <c r="AB34" s="345">
        <f t="shared" si="12"/>
        <v>0</v>
      </c>
      <c r="AC34" s="345">
        <f t="shared" si="12"/>
        <v>0</v>
      </c>
      <c r="AD34" s="345">
        <f t="shared" si="12"/>
        <v>0</v>
      </c>
      <c r="AE34" s="345">
        <f t="shared" si="12"/>
        <v>0</v>
      </c>
      <c r="AF34" s="345">
        <f t="shared" si="12"/>
        <v>0</v>
      </c>
      <c r="AG34" s="345">
        <f t="shared" si="12"/>
        <v>0</v>
      </c>
      <c r="AH34" s="345">
        <f t="shared" si="12"/>
        <v>0</v>
      </c>
      <c r="AI34" s="345">
        <f t="shared" si="12"/>
        <v>0</v>
      </c>
      <c r="AJ34" s="362">
        <f t="shared" si="12"/>
        <v>0</v>
      </c>
    </row>
    <row r="35" spans="1:36" x14ac:dyDescent="0.2">
      <c r="A35" s="231"/>
      <c r="B35" s="235" t="s">
        <v>122</v>
      </c>
      <c r="C35" s="236"/>
      <c r="D35" s="236"/>
      <c r="E35" s="236"/>
      <c r="F35" s="237" t="s">
        <v>75</v>
      </c>
      <c r="G35" s="237">
        <v>2</v>
      </c>
      <c r="H35" s="339"/>
      <c r="I35" s="442"/>
      <c r="J35" s="442"/>
      <c r="K35" s="442"/>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426"/>
    </row>
    <row r="36" spans="1:36" x14ac:dyDescent="0.2">
      <c r="A36" s="231"/>
      <c r="B36" s="432" t="s">
        <v>122</v>
      </c>
      <c r="C36" s="354" t="s">
        <v>532</v>
      </c>
      <c r="D36" s="355" t="s">
        <v>122</v>
      </c>
      <c r="E36" s="355"/>
      <c r="F36" s="356" t="s">
        <v>122</v>
      </c>
      <c r="G36" s="356"/>
      <c r="H36" s="357" t="s">
        <v>122</v>
      </c>
      <c r="I36" s="358" t="s">
        <v>122</v>
      </c>
      <c r="J36" s="358" t="s">
        <v>122</v>
      </c>
      <c r="K36" s="358" t="s">
        <v>122</v>
      </c>
      <c r="L36" s="356" t="s">
        <v>122</v>
      </c>
      <c r="M36" s="356" t="s">
        <v>122</v>
      </c>
      <c r="N36" s="356" t="s">
        <v>122</v>
      </c>
      <c r="O36" s="356" t="s">
        <v>122</v>
      </c>
      <c r="P36" s="356" t="s">
        <v>122</v>
      </c>
      <c r="Q36" s="356" t="s">
        <v>122</v>
      </c>
      <c r="R36" s="356" t="s">
        <v>122</v>
      </c>
      <c r="S36" s="356" t="s">
        <v>122</v>
      </c>
      <c r="T36" s="356" t="s">
        <v>122</v>
      </c>
      <c r="U36" s="356" t="s">
        <v>122</v>
      </c>
      <c r="V36" s="356" t="s">
        <v>122</v>
      </c>
      <c r="W36" s="356" t="s">
        <v>122</v>
      </c>
      <c r="X36" s="356" t="s">
        <v>122</v>
      </c>
      <c r="Y36" s="356" t="s">
        <v>122</v>
      </c>
      <c r="Z36" s="356" t="s">
        <v>122</v>
      </c>
      <c r="AA36" s="356" t="s">
        <v>122</v>
      </c>
      <c r="AB36" s="356" t="s">
        <v>122</v>
      </c>
      <c r="AC36" s="356" t="s">
        <v>122</v>
      </c>
      <c r="AD36" s="356" t="s">
        <v>122</v>
      </c>
      <c r="AE36" s="356" t="s">
        <v>122</v>
      </c>
      <c r="AF36" s="356" t="s">
        <v>122</v>
      </c>
      <c r="AG36" s="356" t="s">
        <v>122</v>
      </c>
      <c r="AH36" s="356" t="s">
        <v>122</v>
      </c>
      <c r="AI36" s="356" t="s">
        <v>122</v>
      </c>
      <c r="AJ36" s="392" t="s">
        <v>122</v>
      </c>
    </row>
    <row r="37" spans="1:36" x14ac:dyDescent="0.2">
      <c r="A37" s="227"/>
      <c r="B37" s="228">
        <f>B30+1</f>
        <v>60</v>
      </c>
      <c r="C37" s="389" t="s">
        <v>544</v>
      </c>
      <c r="D37" s="229" t="s">
        <v>122</v>
      </c>
      <c r="E37" s="229"/>
      <c r="F37" s="250"/>
      <c r="G37" s="250">
        <v>2</v>
      </c>
      <c r="H37" s="339">
        <f t="shared" ref="H37:AJ37" si="13">SUM(H38,H41)</f>
        <v>0</v>
      </c>
      <c r="I37" s="442">
        <f t="shared" si="13"/>
        <v>0</v>
      </c>
      <c r="J37" s="442">
        <f t="shared" si="13"/>
        <v>0</v>
      </c>
      <c r="K37" s="442">
        <f t="shared" si="13"/>
        <v>0</v>
      </c>
      <c r="L37" s="345">
        <f t="shared" si="13"/>
        <v>0</v>
      </c>
      <c r="M37" s="345">
        <f t="shared" si="13"/>
        <v>0</v>
      </c>
      <c r="N37" s="345">
        <f t="shared" si="13"/>
        <v>0</v>
      </c>
      <c r="O37" s="345">
        <f t="shared" si="13"/>
        <v>0</v>
      </c>
      <c r="P37" s="345">
        <f t="shared" si="13"/>
        <v>0</v>
      </c>
      <c r="Q37" s="345">
        <f t="shared" si="13"/>
        <v>0</v>
      </c>
      <c r="R37" s="345">
        <f t="shared" si="13"/>
        <v>0</v>
      </c>
      <c r="S37" s="345">
        <f t="shared" si="13"/>
        <v>0</v>
      </c>
      <c r="T37" s="345">
        <f t="shared" si="13"/>
        <v>0</v>
      </c>
      <c r="U37" s="345">
        <f t="shared" si="13"/>
        <v>0</v>
      </c>
      <c r="V37" s="345">
        <f t="shared" si="13"/>
        <v>0</v>
      </c>
      <c r="W37" s="345">
        <f t="shared" si="13"/>
        <v>0</v>
      </c>
      <c r="X37" s="345">
        <f t="shared" si="13"/>
        <v>0</v>
      </c>
      <c r="Y37" s="345">
        <f t="shared" si="13"/>
        <v>0</v>
      </c>
      <c r="Z37" s="345">
        <f t="shared" si="13"/>
        <v>0</v>
      </c>
      <c r="AA37" s="345">
        <f t="shared" si="13"/>
        <v>0</v>
      </c>
      <c r="AB37" s="345">
        <f t="shared" si="13"/>
        <v>0</v>
      </c>
      <c r="AC37" s="345">
        <f t="shared" si="13"/>
        <v>0</v>
      </c>
      <c r="AD37" s="345">
        <f t="shared" si="13"/>
        <v>0</v>
      </c>
      <c r="AE37" s="345">
        <f t="shared" si="13"/>
        <v>0</v>
      </c>
      <c r="AF37" s="345">
        <f t="shared" si="13"/>
        <v>0</v>
      </c>
      <c r="AG37" s="345">
        <f t="shared" si="13"/>
        <v>0</v>
      </c>
      <c r="AH37" s="345">
        <f t="shared" si="13"/>
        <v>0</v>
      </c>
      <c r="AI37" s="345">
        <f t="shared" si="13"/>
        <v>0</v>
      </c>
      <c r="AJ37" s="362">
        <f t="shared" si="13"/>
        <v>0</v>
      </c>
    </row>
    <row r="38" spans="1:36" x14ac:dyDescent="0.2">
      <c r="A38" s="231"/>
      <c r="B38" s="248">
        <f>B37+0.1</f>
        <v>60.1</v>
      </c>
      <c r="C38" s="359" t="s">
        <v>545</v>
      </c>
      <c r="D38" s="536" t="s">
        <v>122</v>
      </c>
      <c r="E38" s="536"/>
      <c r="F38" s="234" t="s">
        <v>75</v>
      </c>
      <c r="G38" s="234">
        <v>2</v>
      </c>
      <c r="H38" s="343">
        <f>SUM(H39:H40)</f>
        <v>0</v>
      </c>
      <c r="I38" s="442">
        <f>SUM(I39:I40)</f>
        <v>0</v>
      </c>
      <c r="J38" s="442">
        <f>SUM(J39:J40)</f>
        <v>0</v>
      </c>
      <c r="K38" s="442">
        <f>SUM(K39:K40)</f>
        <v>0</v>
      </c>
      <c r="L38" s="345">
        <f>SUM(L39:L40)</f>
        <v>0</v>
      </c>
      <c r="M38" s="345">
        <f t="shared" ref="M38:AJ38" si="14">SUM(M39:M40)</f>
        <v>0</v>
      </c>
      <c r="N38" s="345">
        <f t="shared" si="14"/>
        <v>0</v>
      </c>
      <c r="O38" s="345">
        <f t="shared" si="14"/>
        <v>0</v>
      </c>
      <c r="P38" s="345">
        <f t="shared" si="14"/>
        <v>0</v>
      </c>
      <c r="Q38" s="345">
        <f t="shared" si="14"/>
        <v>0</v>
      </c>
      <c r="R38" s="345">
        <f t="shared" si="14"/>
        <v>0</v>
      </c>
      <c r="S38" s="345">
        <f t="shared" si="14"/>
        <v>0</v>
      </c>
      <c r="T38" s="345">
        <f t="shared" si="14"/>
        <v>0</v>
      </c>
      <c r="U38" s="345">
        <f t="shared" si="14"/>
        <v>0</v>
      </c>
      <c r="V38" s="345">
        <f t="shared" si="14"/>
        <v>0</v>
      </c>
      <c r="W38" s="345">
        <f t="shared" si="14"/>
        <v>0</v>
      </c>
      <c r="X38" s="345">
        <f t="shared" si="14"/>
        <v>0</v>
      </c>
      <c r="Y38" s="345">
        <f t="shared" si="14"/>
        <v>0</v>
      </c>
      <c r="Z38" s="345">
        <f t="shared" si="14"/>
        <v>0</v>
      </c>
      <c r="AA38" s="345">
        <f t="shared" si="14"/>
        <v>0</v>
      </c>
      <c r="AB38" s="345">
        <f t="shared" si="14"/>
        <v>0</v>
      </c>
      <c r="AC38" s="345">
        <f t="shared" si="14"/>
        <v>0</v>
      </c>
      <c r="AD38" s="345">
        <f t="shared" si="14"/>
        <v>0</v>
      </c>
      <c r="AE38" s="345">
        <f t="shared" si="14"/>
        <v>0</v>
      </c>
      <c r="AF38" s="345">
        <f t="shared" si="14"/>
        <v>0</v>
      </c>
      <c r="AG38" s="345">
        <f t="shared" si="14"/>
        <v>0</v>
      </c>
      <c r="AH38" s="345">
        <f t="shared" si="14"/>
        <v>0</v>
      </c>
      <c r="AI38" s="345">
        <f t="shared" si="14"/>
        <v>0</v>
      </c>
      <c r="AJ38" s="362">
        <f t="shared" si="14"/>
        <v>0</v>
      </c>
    </row>
    <row r="39" spans="1:36" x14ac:dyDescent="0.2">
      <c r="A39" s="231"/>
      <c r="B39" s="235" t="s">
        <v>122</v>
      </c>
      <c r="C39" s="236"/>
      <c r="D39" s="236"/>
      <c r="E39" s="236"/>
      <c r="F39" s="237" t="s">
        <v>75</v>
      </c>
      <c r="G39" s="237">
        <v>2</v>
      </c>
      <c r="H39" s="343"/>
      <c r="I39" s="352"/>
      <c r="J39" s="352"/>
      <c r="K39" s="352"/>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91"/>
    </row>
    <row r="40" spans="1:36" x14ac:dyDescent="0.2">
      <c r="A40" s="231"/>
      <c r="B40" s="432" t="s">
        <v>122</v>
      </c>
      <c r="C40" s="354" t="s">
        <v>532</v>
      </c>
      <c r="D40" s="355" t="s">
        <v>122</v>
      </c>
      <c r="E40" s="355"/>
      <c r="F40" s="356" t="s">
        <v>122</v>
      </c>
      <c r="G40" s="356"/>
      <c r="H40" s="357" t="s">
        <v>122</v>
      </c>
      <c r="I40" s="358" t="s">
        <v>122</v>
      </c>
      <c r="J40" s="358" t="s">
        <v>122</v>
      </c>
      <c r="K40" s="358" t="s">
        <v>122</v>
      </c>
      <c r="L40" s="356" t="s">
        <v>122</v>
      </c>
      <c r="M40" s="356" t="s">
        <v>122</v>
      </c>
      <c r="N40" s="356" t="s">
        <v>122</v>
      </c>
      <c r="O40" s="356" t="s">
        <v>122</v>
      </c>
      <c r="P40" s="356" t="s">
        <v>122</v>
      </c>
      <c r="Q40" s="356" t="s">
        <v>122</v>
      </c>
      <c r="R40" s="356" t="s">
        <v>122</v>
      </c>
      <c r="S40" s="356" t="s">
        <v>122</v>
      </c>
      <c r="T40" s="356" t="s">
        <v>122</v>
      </c>
      <c r="U40" s="356" t="s">
        <v>122</v>
      </c>
      <c r="V40" s="356" t="s">
        <v>122</v>
      </c>
      <c r="W40" s="356" t="s">
        <v>122</v>
      </c>
      <c r="X40" s="356" t="s">
        <v>122</v>
      </c>
      <c r="Y40" s="356" t="s">
        <v>122</v>
      </c>
      <c r="Z40" s="356" t="s">
        <v>122</v>
      </c>
      <c r="AA40" s="356" t="s">
        <v>122</v>
      </c>
      <c r="AB40" s="356" t="s">
        <v>122</v>
      </c>
      <c r="AC40" s="356" t="s">
        <v>122</v>
      </c>
      <c r="AD40" s="356" t="s">
        <v>122</v>
      </c>
      <c r="AE40" s="356" t="s">
        <v>122</v>
      </c>
      <c r="AF40" s="356" t="s">
        <v>122</v>
      </c>
      <c r="AG40" s="356" t="s">
        <v>122</v>
      </c>
      <c r="AH40" s="356" t="s">
        <v>122</v>
      </c>
      <c r="AI40" s="356" t="s">
        <v>122</v>
      </c>
      <c r="AJ40" s="392" t="s">
        <v>122</v>
      </c>
    </row>
    <row r="41" spans="1:36" x14ac:dyDescent="0.2">
      <c r="A41" s="231"/>
      <c r="B41" s="248">
        <f>B38+0.1</f>
        <v>60.2</v>
      </c>
      <c r="C41" s="359" t="s">
        <v>546</v>
      </c>
      <c r="D41" s="536" t="s">
        <v>122</v>
      </c>
      <c r="E41" s="536"/>
      <c r="F41" s="234" t="s">
        <v>75</v>
      </c>
      <c r="G41" s="234">
        <v>2</v>
      </c>
      <c r="H41" s="343">
        <f t="shared" ref="H41:AJ41" si="15">SUM(H42:H43)</f>
        <v>0</v>
      </c>
      <c r="I41" s="352">
        <f t="shared" si="15"/>
        <v>0</v>
      </c>
      <c r="J41" s="352">
        <f t="shared" si="15"/>
        <v>0</v>
      </c>
      <c r="K41" s="352">
        <f t="shared" si="15"/>
        <v>0</v>
      </c>
      <c r="L41" s="345">
        <f t="shared" si="15"/>
        <v>0</v>
      </c>
      <c r="M41" s="345">
        <f t="shared" si="15"/>
        <v>0</v>
      </c>
      <c r="N41" s="345">
        <f t="shared" si="15"/>
        <v>0</v>
      </c>
      <c r="O41" s="345">
        <f t="shared" si="15"/>
        <v>0</v>
      </c>
      <c r="P41" s="345">
        <f t="shared" si="15"/>
        <v>0</v>
      </c>
      <c r="Q41" s="345">
        <f t="shared" si="15"/>
        <v>0</v>
      </c>
      <c r="R41" s="345">
        <f t="shared" si="15"/>
        <v>0</v>
      </c>
      <c r="S41" s="345">
        <f t="shared" si="15"/>
        <v>0</v>
      </c>
      <c r="T41" s="345">
        <f t="shared" si="15"/>
        <v>0</v>
      </c>
      <c r="U41" s="345">
        <f t="shared" si="15"/>
        <v>0</v>
      </c>
      <c r="V41" s="345">
        <f t="shared" si="15"/>
        <v>0</v>
      </c>
      <c r="W41" s="345">
        <f t="shared" si="15"/>
        <v>0</v>
      </c>
      <c r="X41" s="345">
        <f t="shared" si="15"/>
        <v>0</v>
      </c>
      <c r="Y41" s="345">
        <f t="shared" si="15"/>
        <v>0</v>
      </c>
      <c r="Z41" s="345">
        <f t="shared" si="15"/>
        <v>0</v>
      </c>
      <c r="AA41" s="345">
        <f t="shared" si="15"/>
        <v>0</v>
      </c>
      <c r="AB41" s="345">
        <f t="shared" si="15"/>
        <v>0</v>
      </c>
      <c r="AC41" s="345">
        <f t="shared" si="15"/>
        <v>0</v>
      </c>
      <c r="AD41" s="345">
        <f t="shared" si="15"/>
        <v>0</v>
      </c>
      <c r="AE41" s="345">
        <f t="shared" si="15"/>
        <v>0</v>
      </c>
      <c r="AF41" s="345">
        <f t="shared" si="15"/>
        <v>0</v>
      </c>
      <c r="AG41" s="345">
        <f t="shared" si="15"/>
        <v>0</v>
      </c>
      <c r="AH41" s="345">
        <f t="shared" si="15"/>
        <v>0</v>
      </c>
      <c r="AI41" s="345">
        <f t="shared" si="15"/>
        <v>0</v>
      </c>
      <c r="AJ41" s="362">
        <f t="shared" si="15"/>
        <v>0</v>
      </c>
    </row>
    <row r="42" spans="1:36" x14ac:dyDescent="0.2">
      <c r="A42" s="179"/>
      <c r="B42" s="235" t="s">
        <v>122</v>
      </c>
      <c r="C42" s="236"/>
      <c r="D42" s="236"/>
      <c r="E42" s="236"/>
      <c r="F42" s="237" t="s">
        <v>75</v>
      </c>
      <c r="G42" s="237">
        <v>2</v>
      </c>
      <c r="H42" s="343"/>
      <c r="I42" s="352"/>
      <c r="J42" s="352"/>
      <c r="K42" s="352"/>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91"/>
    </row>
    <row r="43" spans="1:36" x14ac:dyDescent="0.2">
      <c r="A43" s="231"/>
      <c r="B43" s="432" t="s">
        <v>122</v>
      </c>
      <c r="C43" s="354" t="s">
        <v>532</v>
      </c>
      <c r="D43" s="355" t="s">
        <v>122</v>
      </c>
      <c r="E43" s="355"/>
      <c r="F43" s="296" t="s">
        <v>122</v>
      </c>
      <c r="G43" s="356"/>
      <c r="H43" s="357" t="s">
        <v>122</v>
      </c>
      <c r="I43" s="533" t="s">
        <v>122</v>
      </c>
      <c r="J43" s="533" t="s">
        <v>122</v>
      </c>
      <c r="K43" s="358" t="s">
        <v>122</v>
      </c>
      <c r="L43" s="356" t="s">
        <v>122</v>
      </c>
      <c r="M43" s="356" t="s">
        <v>122</v>
      </c>
      <c r="N43" s="356" t="s">
        <v>122</v>
      </c>
      <c r="O43" s="356" t="s">
        <v>122</v>
      </c>
      <c r="P43" s="356" t="s">
        <v>122</v>
      </c>
      <c r="Q43" s="356" t="s">
        <v>122</v>
      </c>
      <c r="R43" s="356" t="s">
        <v>122</v>
      </c>
      <c r="S43" s="356" t="s">
        <v>122</v>
      </c>
      <c r="T43" s="356" t="s">
        <v>122</v>
      </c>
      <c r="U43" s="356" t="s">
        <v>122</v>
      </c>
      <c r="V43" s="356" t="s">
        <v>122</v>
      </c>
      <c r="W43" s="356" t="s">
        <v>122</v>
      </c>
      <c r="X43" s="356" t="s">
        <v>122</v>
      </c>
      <c r="Y43" s="356" t="s">
        <v>122</v>
      </c>
      <c r="Z43" s="356" t="s">
        <v>122</v>
      </c>
      <c r="AA43" s="356" t="s">
        <v>122</v>
      </c>
      <c r="AB43" s="356" t="s">
        <v>122</v>
      </c>
      <c r="AC43" s="356" t="s">
        <v>122</v>
      </c>
      <c r="AD43" s="356" t="s">
        <v>122</v>
      </c>
      <c r="AE43" s="356" t="s">
        <v>122</v>
      </c>
      <c r="AF43" s="356" t="s">
        <v>122</v>
      </c>
      <c r="AG43" s="356" t="s">
        <v>122</v>
      </c>
      <c r="AH43" s="356" t="s">
        <v>122</v>
      </c>
      <c r="AI43" s="356" t="s">
        <v>122</v>
      </c>
      <c r="AJ43" s="392" t="s">
        <v>122</v>
      </c>
    </row>
    <row r="44" spans="1:36" x14ac:dyDescent="0.2">
      <c r="A44" s="223"/>
      <c r="B44" s="251">
        <f>B37+1</f>
        <v>61</v>
      </c>
      <c r="C44" s="537" t="s">
        <v>547</v>
      </c>
      <c r="D44" s="246" t="s">
        <v>122</v>
      </c>
      <c r="E44" s="246"/>
      <c r="F44" s="247"/>
      <c r="G44" s="247">
        <v>2</v>
      </c>
      <c r="H44" s="343">
        <f t="shared" ref="H44:AJ44" si="16">SUM(H45+H48+H52+H57+H62+H65+H68+H71+H74+H77)</f>
        <v>0</v>
      </c>
      <c r="I44" s="352">
        <f t="shared" si="16"/>
        <v>0</v>
      </c>
      <c r="J44" s="352">
        <f t="shared" si="16"/>
        <v>0</v>
      </c>
      <c r="K44" s="352">
        <f t="shared" si="16"/>
        <v>0</v>
      </c>
      <c r="L44" s="345">
        <f t="shared" si="16"/>
        <v>-0.58765408167054778</v>
      </c>
      <c r="M44" s="345">
        <f t="shared" si="16"/>
        <v>-1.2194525429973306</v>
      </c>
      <c r="N44" s="345">
        <f t="shared" si="16"/>
        <v>-1.8236917677895033</v>
      </c>
      <c r="O44" s="345">
        <f t="shared" si="16"/>
        <v>-2.3849358420819318</v>
      </c>
      <c r="P44" s="345">
        <f t="shared" si="16"/>
        <v>-2.8422267079812995</v>
      </c>
      <c r="Q44" s="345">
        <f t="shared" si="16"/>
        <v>-3.10525315952958</v>
      </c>
      <c r="R44" s="345">
        <f t="shared" si="16"/>
        <v>-3.3445157226785356</v>
      </c>
      <c r="S44" s="345">
        <f t="shared" si="16"/>
        <v>-3.5658928967612202</v>
      </c>
      <c r="T44" s="345">
        <f t="shared" si="16"/>
        <v>-3.7660054504147853</v>
      </c>
      <c r="U44" s="345">
        <f t="shared" si="16"/>
        <v>-3.9486033684932722</v>
      </c>
      <c r="V44" s="345">
        <f t="shared" si="16"/>
        <v>-4.1149006954360257</v>
      </c>
      <c r="W44" s="345">
        <f t="shared" si="16"/>
        <v>-4.2667524203478537</v>
      </c>
      <c r="X44" s="345">
        <f t="shared" si="16"/>
        <v>-4.4059164612764086</v>
      </c>
      <c r="Y44" s="345">
        <f t="shared" si="16"/>
        <v>-4.5336069936407428</v>
      </c>
      <c r="Z44" s="345">
        <f t="shared" si="16"/>
        <v>-4.6474015489599472</v>
      </c>
      <c r="AA44" s="345">
        <f t="shared" si="16"/>
        <v>-4.7510199063596268</v>
      </c>
      <c r="AB44" s="345">
        <f t="shared" si="16"/>
        <v>-4.8468998781885011</v>
      </c>
      <c r="AC44" s="345">
        <f t="shared" si="16"/>
        <v>-4.9313862056929061</v>
      </c>
      <c r="AD44" s="345">
        <f t="shared" si="16"/>
        <v>-5.0080863468272945</v>
      </c>
      <c r="AE44" s="345">
        <f t="shared" si="16"/>
        <v>-5.0767112913856405</v>
      </c>
      <c r="AF44" s="345">
        <f t="shared" si="16"/>
        <v>-5.1431833741375854</v>
      </c>
      <c r="AG44" s="345">
        <f t="shared" si="16"/>
        <v>-5.2042374215144784</v>
      </c>
      <c r="AH44" s="345">
        <f t="shared" si="16"/>
        <v>-5.2613461551402683</v>
      </c>
      <c r="AI44" s="345">
        <f t="shared" si="16"/>
        <v>-5.3098679197210696</v>
      </c>
      <c r="AJ44" s="362">
        <f t="shared" si="16"/>
        <v>-5.3552055104115661</v>
      </c>
    </row>
    <row r="45" spans="1:36" ht="25.5" x14ac:dyDescent="0.2">
      <c r="A45" s="179"/>
      <c r="B45" s="252">
        <f>B44+0.1</f>
        <v>61.1</v>
      </c>
      <c r="C45" s="538" t="s">
        <v>548</v>
      </c>
      <c r="D45" s="535" t="s">
        <v>122</v>
      </c>
      <c r="E45" s="535"/>
      <c r="F45" s="240" t="s">
        <v>75</v>
      </c>
      <c r="G45" s="240">
        <v>2</v>
      </c>
      <c r="H45" s="343">
        <f t="shared" ref="H45:AJ45" si="17">SUM(H46:H47)</f>
        <v>0</v>
      </c>
      <c r="I45" s="352">
        <f t="shared" si="17"/>
        <v>0</v>
      </c>
      <c r="J45" s="352">
        <f t="shared" si="17"/>
        <v>0</v>
      </c>
      <c r="K45" s="352">
        <f t="shared" si="17"/>
        <v>0</v>
      </c>
      <c r="L45" s="345">
        <f t="shared" si="17"/>
        <v>0</v>
      </c>
      <c r="M45" s="345">
        <f t="shared" si="17"/>
        <v>0</v>
      </c>
      <c r="N45" s="345">
        <f t="shared" si="17"/>
        <v>0</v>
      </c>
      <c r="O45" s="345">
        <f t="shared" si="17"/>
        <v>0</v>
      </c>
      <c r="P45" s="345">
        <f t="shared" si="17"/>
        <v>0</v>
      </c>
      <c r="Q45" s="345">
        <f t="shared" si="17"/>
        <v>0</v>
      </c>
      <c r="R45" s="345">
        <f t="shared" si="17"/>
        <v>0</v>
      </c>
      <c r="S45" s="345">
        <f t="shared" si="17"/>
        <v>0</v>
      </c>
      <c r="T45" s="345">
        <f t="shared" si="17"/>
        <v>0</v>
      </c>
      <c r="U45" s="345">
        <f t="shared" si="17"/>
        <v>0</v>
      </c>
      <c r="V45" s="345">
        <f t="shared" si="17"/>
        <v>0</v>
      </c>
      <c r="W45" s="345">
        <f t="shared" si="17"/>
        <v>0</v>
      </c>
      <c r="X45" s="345">
        <f t="shared" si="17"/>
        <v>0</v>
      </c>
      <c r="Y45" s="345">
        <f t="shared" si="17"/>
        <v>0</v>
      </c>
      <c r="Z45" s="345">
        <f t="shared" si="17"/>
        <v>0</v>
      </c>
      <c r="AA45" s="345">
        <f t="shared" si="17"/>
        <v>0</v>
      </c>
      <c r="AB45" s="345">
        <f t="shared" si="17"/>
        <v>0</v>
      </c>
      <c r="AC45" s="345">
        <f t="shared" si="17"/>
        <v>0</v>
      </c>
      <c r="AD45" s="345">
        <f t="shared" si="17"/>
        <v>0</v>
      </c>
      <c r="AE45" s="345">
        <f t="shared" si="17"/>
        <v>0</v>
      </c>
      <c r="AF45" s="345">
        <f t="shared" si="17"/>
        <v>0</v>
      </c>
      <c r="AG45" s="345">
        <f t="shared" si="17"/>
        <v>0</v>
      </c>
      <c r="AH45" s="345">
        <f t="shared" si="17"/>
        <v>0</v>
      </c>
      <c r="AI45" s="345">
        <f t="shared" si="17"/>
        <v>0</v>
      </c>
      <c r="AJ45" s="362">
        <f t="shared" si="17"/>
        <v>0</v>
      </c>
    </row>
    <row r="46" spans="1:36" x14ac:dyDescent="0.2">
      <c r="A46" s="179"/>
      <c r="B46" s="253" t="s">
        <v>122</v>
      </c>
      <c r="C46" s="236"/>
      <c r="D46" s="236"/>
      <c r="E46" s="236"/>
      <c r="F46" s="238" t="s">
        <v>75</v>
      </c>
      <c r="G46" s="238">
        <v>2</v>
      </c>
      <c r="H46" s="343"/>
      <c r="I46" s="352"/>
      <c r="J46" s="352"/>
      <c r="K46" s="352"/>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91"/>
    </row>
    <row r="47" spans="1:36" x14ac:dyDescent="0.2">
      <c r="A47" s="179"/>
      <c r="B47" s="432" t="s">
        <v>122</v>
      </c>
      <c r="C47" s="354" t="s">
        <v>532</v>
      </c>
      <c r="D47" s="355" t="s">
        <v>122</v>
      </c>
      <c r="E47" s="355"/>
      <c r="F47" s="296" t="s">
        <v>122</v>
      </c>
      <c r="G47" s="356"/>
      <c r="H47" s="357" t="s">
        <v>122</v>
      </c>
      <c r="I47" s="533" t="s">
        <v>122</v>
      </c>
      <c r="J47" s="533" t="s">
        <v>122</v>
      </c>
      <c r="K47" s="358" t="s">
        <v>122</v>
      </c>
      <c r="L47" s="356" t="s">
        <v>122</v>
      </c>
      <c r="M47" s="356" t="s">
        <v>122</v>
      </c>
      <c r="N47" s="356" t="s">
        <v>122</v>
      </c>
      <c r="O47" s="356" t="s">
        <v>122</v>
      </c>
      <c r="P47" s="356" t="s">
        <v>122</v>
      </c>
      <c r="Q47" s="356" t="s">
        <v>122</v>
      </c>
      <c r="R47" s="356" t="s">
        <v>122</v>
      </c>
      <c r="S47" s="356" t="s">
        <v>122</v>
      </c>
      <c r="T47" s="356" t="s">
        <v>122</v>
      </c>
      <c r="U47" s="356" t="s">
        <v>122</v>
      </c>
      <c r="V47" s="356" t="s">
        <v>122</v>
      </c>
      <c r="W47" s="356" t="s">
        <v>122</v>
      </c>
      <c r="X47" s="356" t="s">
        <v>122</v>
      </c>
      <c r="Y47" s="356" t="s">
        <v>122</v>
      </c>
      <c r="Z47" s="356" t="s">
        <v>122</v>
      </c>
      <c r="AA47" s="356" t="s">
        <v>122</v>
      </c>
      <c r="AB47" s="356" t="s">
        <v>122</v>
      </c>
      <c r="AC47" s="356" t="s">
        <v>122</v>
      </c>
      <c r="AD47" s="356" t="s">
        <v>122</v>
      </c>
      <c r="AE47" s="356" t="s">
        <v>122</v>
      </c>
      <c r="AF47" s="356" t="s">
        <v>122</v>
      </c>
      <c r="AG47" s="356" t="s">
        <v>122</v>
      </c>
      <c r="AH47" s="356" t="s">
        <v>122</v>
      </c>
      <c r="AI47" s="356" t="s">
        <v>122</v>
      </c>
      <c r="AJ47" s="392" t="s">
        <v>122</v>
      </c>
    </row>
    <row r="48" spans="1:36" ht="25.5" x14ac:dyDescent="0.2">
      <c r="A48" s="179"/>
      <c r="B48" s="252">
        <f>B45+0.1</f>
        <v>61.2</v>
      </c>
      <c r="C48" s="538" t="s">
        <v>549</v>
      </c>
      <c r="D48" s="535" t="s">
        <v>122</v>
      </c>
      <c r="E48" s="535"/>
      <c r="F48" s="240" t="s">
        <v>75</v>
      </c>
      <c r="G48" s="240">
        <v>2</v>
      </c>
      <c r="H48" s="343">
        <f>SUM(H49:H51)</f>
        <v>0</v>
      </c>
      <c r="I48" s="352">
        <f>SUM(I49:I51)</f>
        <v>0</v>
      </c>
      <c r="J48" s="352">
        <f>SUM(J49:J51)</f>
        <v>0</v>
      </c>
      <c r="K48" s="352">
        <f>SUM(K49:K51)</f>
        <v>0</v>
      </c>
      <c r="L48" s="345">
        <f>SUM(L49:L51)</f>
        <v>-3.1266275907904095E-3</v>
      </c>
      <c r="M48" s="345">
        <f t="shared" ref="M48:AJ48" si="18">SUM(M49:M51)</f>
        <v>-4.7114738522506805E-3</v>
      </c>
      <c r="N48" s="345">
        <f t="shared" si="18"/>
        <v>-5.186754365150037E-3</v>
      </c>
      <c r="O48" s="345">
        <f t="shared" si="18"/>
        <v>-5.265145795732451E-3</v>
      </c>
      <c r="P48" s="345">
        <f t="shared" si="18"/>
        <v>-6.1931006478488371E-3</v>
      </c>
      <c r="Q48" s="345">
        <f t="shared" si="18"/>
        <v>-8.8959400818104939E-3</v>
      </c>
      <c r="R48" s="345">
        <f t="shared" si="18"/>
        <v>-1.1086392971548786E-2</v>
      </c>
      <c r="S48" s="345">
        <f t="shared" si="18"/>
        <v>-1.2852358605093261E-2</v>
      </c>
      <c r="T48" s="345">
        <f t="shared" si="18"/>
        <v>-1.4227441782565187E-2</v>
      </c>
      <c r="U48" s="345">
        <f t="shared" si="18"/>
        <v>-1.5278029179788266E-2</v>
      </c>
      <c r="V48" s="345">
        <f t="shared" si="18"/>
        <v>-1.6060434995536443E-2</v>
      </c>
      <c r="W48" s="345">
        <f t="shared" si="18"/>
        <v>-1.6599162972063208E-2</v>
      </c>
      <c r="X48" s="345">
        <f t="shared" si="18"/>
        <v>-1.69389430220801E-2</v>
      </c>
      <c r="Y48" s="345">
        <f t="shared" si="18"/>
        <v>-1.7136621952201114E-2</v>
      </c>
      <c r="Z48" s="345">
        <f t="shared" si="18"/>
        <v>-1.7190958859123917E-2</v>
      </c>
      <c r="AA48" s="345">
        <f t="shared" si="18"/>
        <v>-1.7133679351254205E-2</v>
      </c>
      <c r="AB48" s="345">
        <f t="shared" si="18"/>
        <v>-1.6982567762080958E-2</v>
      </c>
      <c r="AC48" s="345">
        <f t="shared" si="18"/>
        <v>-1.6754925453623226E-2</v>
      </c>
      <c r="AD48" s="345">
        <f t="shared" si="18"/>
        <v>-1.6467684229064528E-2</v>
      </c>
      <c r="AE48" s="345">
        <f t="shared" si="18"/>
        <v>-1.6112259214443592E-2</v>
      </c>
      <c r="AF48" s="345">
        <f t="shared" si="18"/>
        <v>-1.5735750132999105E-2</v>
      </c>
      <c r="AG48" s="345">
        <f t="shared" si="18"/>
        <v>-1.5345827476999307E-2</v>
      </c>
      <c r="AH48" s="345">
        <f t="shared" si="18"/>
        <v>-1.492615469998082E-2</v>
      </c>
      <c r="AI48" s="345">
        <f t="shared" si="18"/>
        <v>-1.449449081434917E-2</v>
      </c>
      <c r="AJ48" s="362">
        <f t="shared" si="18"/>
        <v>-1.4066465578220333E-2</v>
      </c>
    </row>
    <row r="49" spans="1:36" x14ac:dyDescent="0.2">
      <c r="A49" s="179"/>
      <c r="B49" s="253" t="s">
        <v>122</v>
      </c>
      <c r="C49" s="236" t="s">
        <v>811</v>
      </c>
      <c r="D49" s="236"/>
      <c r="E49" s="236"/>
      <c r="F49" s="238" t="s">
        <v>75</v>
      </c>
      <c r="G49" s="238">
        <v>2</v>
      </c>
      <c r="H49" s="343">
        <v>0</v>
      </c>
      <c r="I49" s="352">
        <v>0</v>
      </c>
      <c r="J49" s="352">
        <v>0</v>
      </c>
      <c r="K49" s="352">
        <v>0</v>
      </c>
      <c r="L49" s="361">
        <v>-2.3835277597955757E-3</v>
      </c>
      <c r="M49" s="361">
        <v>-3.476022285131533E-3</v>
      </c>
      <c r="N49" s="361">
        <v>-3.800611795487842E-3</v>
      </c>
      <c r="O49" s="361">
        <v>-3.8477285087810168E-3</v>
      </c>
      <c r="P49" s="361">
        <v>-4.5240604992216214E-3</v>
      </c>
      <c r="Q49" s="361">
        <v>-6.5368374992085141E-3</v>
      </c>
      <c r="R49" s="361">
        <v>-8.1841733962124824E-3</v>
      </c>
      <c r="S49" s="361">
        <v>-9.5212088144535217E-3</v>
      </c>
      <c r="T49" s="361">
        <v>-1.0569110141613266E-2</v>
      </c>
      <c r="U49" s="361">
        <v>-1.1375136455007234E-2</v>
      </c>
      <c r="V49" s="361">
        <v>-1.198014419625611E-2</v>
      </c>
      <c r="W49" s="361">
        <v>-1.2401834868385163E-2</v>
      </c>
      <c r="X49" s="361">
        <v>-1.267329766924709E-2</v>
      </c>
      <c r="Y49" s="361">
        <v>-1.283694326690582E-2</v>
      </c>
      <c r="Z49" s="361">
        <v>-1.2891848439140088E-2</v>
      </c>
      <c r="AA49" s="361">
        <v>-1.2861806820065652E-2</v>
      </c>
      <c r="AB49" s="361">
        <v>-1.2760227644756147E-2</v>
      </c>
      <c r="AC49" s="361">
        <v>-1.2600161235373377E-2</v>
      </c>
      <c r="AD49" s="361">
        <v>-1.2394384994110538E-2</v>
      </c>
      <c r="AE49" s="361">
        <v>-1.2136636385948087E-2</v>
      </c>
      <c r="AF49" s="361">
        <v>-1.1862366002128182E-2</v>
      </c>
      <c r="AG49" s="361">
        <v>-1.1577445099081971E-2</v>
      </c>
      <c r="AH49" s="361">
        <v>-1.1269641521154377E-2</v>
      </c>
      <c r="AI49" s="361">
        <v>-1.0952427641148248E-2</v>
      </c>
      <c r="AJ49" s="391">
        <v>-1.0637691500203651E-2</v>
      </c>
    </row>
    <row r="50" spans="1:36" x14ac:dyDescent="0.2">
      <c r="A50" s="179"/>
      <c r="B50" s="253"/>
      <c r="C50" s="236" t="s">
        <v>812</v>
      </c>
      <c r="D50" s="236"/>
      <c r="E50" s="236"/>
      <c r="F50" s="786" t="s">
        <v>75</v>
      </c>
      <c r="G50" s="245">
        <v>2</v>
      </c>
      <c r="H50" s="339">
        <v>0</v>
      </c>
      <c r="I50" s="352">
        <v>0</v>
      </c>
      <c r="J50" s="352">
        <v>0</v>
      </c>
      <c r="K50" s="442">
        <v>0</v>
      </c>
      <c r="L50" s="380">
        <v>-7.430998309948337E-4</v>
      </c>
      <c r="M50" s="380">
        <v>-1.2354515671191477E-3</v>
      </c>
      <c r="N50" s="380">
        <v>-1.3861425696621949E-3</v>
      </c>
      <c r="O50" s="380">
        <v>-1.4174172869514342E-3</v>
      </c>
      <c r="P50" s="380">
        <v>-1.6690401486272161E-3</v>
      </c>
      <c r="Q50" s="380">
        <v>-2.3591025826019802E-3</v>
      </c>
      <c r="R50" s="380">
        <v>-2.9022195753363035E-3</v>
      </c>
      <c r="S50" s="380">
        <v>-3.3311497906397401E-3</v>
      </c>
      <c r="T50" s="380">
        <v>-3.6583316409519204E-3</v>
      </c>
      <c r="U50" s="380">
        <v>-3.9028927247810328E-3</v>
      </c>
      <c r="V50" s="380">
        <v>-4.0802907992803332E-3</v>
      </c>
      <c r="W50" s="380">
        <v>-4.1973281036780464E-3</v>
      </c>
      <c r="X50" s="380">
        <v>-4.2656453528330104E-3</v>
      </c>
      <c r="Y50" s="380">
        <v>-4.299678685295294E-3</v>
      </c>
      <c r="Z50" s="380">
        <v>-4.2991104199838273E-3</v>
      </c>
      <c r="AA50" s="380">
        <v>-4.2718725311885536E-3</v>
      </c>
      <c r="AB50" s="380">
        <v>-4.2223401173248102E-3</v>
      </c>
      <c r="AC50" s="380">
        <v>-4.1547642182498479E-3</v>
      </c>
      <c r="AD50" s="380">
        <v>-4.0732992349539901E-3</v>
      </c>
      <c r="AE50" s="380">
        <v>-3.9756228284955038E-3</v>
      </c>
      <c r="AF50" s="380">
        <v>-3.8733841308709227E-3</v>
      </c>
      <c r="AG50" s="380">
        <v>-3.768382377917337E-3</v>
      </c>
      <c r="AH50" s="380">
        <v>-3.6565131788264429E-3</v>
      </c>
      <c r="AI50" s="380">
        <v>-3.5420631732009217E-3</v>
      </c>
      <c r="AJ50" s="426">
        <v>-3.4287740780166815E-3</v>
      </c>
    </row>
    <row r="51" spans="1:36" x14ac:dyDescent="0.2">
      <c r="A51" s="179"/>
      <c r="B51" s="432" t="s">
        <v>122</v>
      </c>
      <c r="C51" s="354" t="s">
        <v>532</v>
      </c>
      <c r="D51" s="355" t="s">
        <v>122</v>
      </c>
      <c r="E51" s="355"/>
      <c r="F51" s="296" t="s">
        <v>122</v>
      </c>
      <c r="G51" s="356"/>
      <c r="H51" s="357" t="s">
        <v>122</v>
      </c>
      <c r="I51" s="533" t="s">
        <v>122</v>
      </c>
      <c r="J51" s="533" t="s">
        <v>122</v>
      </c>
      <c r="K51" s="358" t="s">
        <v>122</v>
      </c>
      <c r="L51" s="356" t="s">
        <v>122</v>
      </c>
      <c r="M51" s="356" t="s">
        <v>122</v>
      </c>
      <c r="N51" s="356" t="s">
        <v>122</v>
      </c>
      <c r="O51" s="356" t="s">
        <v>122</v>
      </c>
      <c r="P51" s="356" t="s">
        <v>122</v>
      </c>
      <c r="Q51" s="356" t="s">
        <v>122</v>
      </c>
      <c r="R51" s="356" t="s">
        <v>122</v>
      </c>
      <c r="S51" s="356" t="s">
        <v>122</v>
      </c>
      <c r="T51" s="356" t="s">
        <v>122</v>
      </c>
      <c r="U51" s="356" t="s">
        <v>122</v>
      </c>
      <c r="V51" s="356" t="s">
        <v>122</v>
      </c>
      <c r="W51" s="356" t="s">
        <v>122</v>
      </c>
      <c r="X51" s="356" t="s">
        <v>122</v>
      </c>
      <c r="Y51" s="356" t="s">
        <v>122</v>
      </c>
      <c r="Z51" s="356" t="s">
        <v>122</v>
      </c>
      <c r="AA51" s="356" t="s">
        <v>122</v>
      </c>
      <c r="AB51" s="356" t="s">
        <v>122</v>
      </c>
      <c r="AC51" s="356" t="s">
        <v>122</v>
      </c>
      <c r="AD51" s="356" t="s">
        <v>122</v>
      </c>
      <c r="AE51" s="356" t="s">
        <v>122</v>
      </c>
      <c r="AF51" s="356" t="s">
        <v>122</v>
      </c>
      <c r="AG51" s="356" t="s">
        <v>122</v>
      </c>
      <c r="AH51" s="356" t="s">
        <v>122</v>
      </c>
      <c r="AI51" s="356" t="s">
        <v>122</v>
      </c>
      <c r="AJ51" s="392" t="s">
        <v>122</v>
      </c>
    </row>
    <row r="52" spans="1:36" ht="25.5" x14ac:dyDescent="0.2">
      <c r="A52" s="179"/>
      <c r="B52" s="252">
        <f>B48+0.1</f>
        <v>61.300000000000004</v>
      </c>
      <c r="C52" s="1006" t="s">
        <v>550</v>
      </c>
      <c r="D52" s="535" t="s">
        <v>122</v>
      </c>
      <c r="E52" s="535"/>
      <c r="F52" s="240" t="s">
        <v>75</v>
      </c>
      <c r="G52" s="240">
        <v>2</v>
      </c>
      <c r="H52" s="343">
        <f>SUM(H53:H56)</f>
        <v>0</v>
      </c>
      <c r="I52" s="352">
        <f>SUM(I53:I56)</f>
        <v>0</v>
      </c>
      <c r="J52" s="352">
        <f>SUM(J53:J56)</f>
        <v>0</v>
      </c>
      <c r="K52" s="352">
        <f>SUM(K53:K56)</f>
        <v>0</v>
      </c>
      <c r="L52" s="345">
        <f>SUM(L53:L56)</f>
        <v>8.0724588234630801E-3</v>
      </c>
      <c r="M52" s="345">
        <f t="shared" ref="M52:AJ52" si="19">SUM(M53:M56)</f>
        <v>0.17156162308455691</v>
      </c>
      <c r="N52" s="345">
        <f t="shared" si="19"/>
        <v>0.42005013073040232</v>
      </c>
      <c r="O52" s="345">
        <f t="shared" si="19"/>
        <v>0.67547940131528605</v>
      </c>
      <c r="P52" s="345">
        <f t="shared" si="19"/>
        <v>0.73302989747227798</v>
      </c>
      <c r="Q52" s="345">
        <f t="shared" si="19"/>
        <v>0.35931002476266372</v>
      </c>
      <c r="R52" s="345">
        <f t="shared" si="19"/>
        <v>7.3700964886711517E-3</v>
      </c>
      <c r="S52" s="345">
        <f t="shared" si="19"/>
        <v>-0.32419204345669073</v>
      </c>
      <c r="T52" s="345">
        <f t="shared" si="19"/>
        <v>-0.63560286054914172</v>
      </c>
      <c r="U52" s="345">
        <f t="shared" si="19"/>
        <v>-0.92752537530751056</v>
      </c>
      <c r="V52" s="345">
        <f t="shared" si="19"/>
        <v>-1.2010706385814558</v>
      </c>
      <c r="W52" s="345">
        <f t="shared" si="19"/>
        <v>-1.4573487561058585</v>
      </c>
      <c r="X52" s="345">
        <f t="shared" si="19"/>
        <v>-1.6982346191848023</v>
      </c>
      <c r="Y52" s="345">
        <f t="shared" si="19"/>
        <v>-1.9224824761193986</v>
      </c>
      <c r="Z52" s="345">
        <f t="shared" si="19"/>
        <v>-2.1319266849445455</v>
      </c>
      <c r="AA52" s="345">
        <f t="shared" si="19"/>
        <v>-2.327802278513019</v>
      </c>
      <c r="AB52" s="345">
        <f t="shared" si="19"/>
        <v>-2.512851176690674</v>
      </c>
      <c r="AC52" s="345">
        <f t="shared" si="19"/>
        <v>-2.6835540895062593</v>
      </c>
      <c r="AD52" s="345">
        <f t="shared" si="19"/>
        <v>-2.8430625217858108</v>
      </c>
      <c r="AE52" s="345">
        <f t="shared" si="19"/>
        <v>-2.9922307070716272</v>
      </c>
      <c r="AF52" s="345">
        <f t="shared" si="19"/>
        <v>-3.1347774686853427</v>
      </c>
      <c r="AG52" s="345">
        <f t="shared" si="19"/>
        <v>-3.2679199762104929</v>
      </c>
      <c r="AH52" s="345">
        <f t="shared" si="19"/>
        <v>-3.3956965804424328</v>
      </c>
      <c r="AI52" s="345">
        <f t="shared" si="19"/>
        <v>-3.5124185934662648</v>
      </c>
      <c r="AJ52" s="362">
        <f t="shared" si="19"/>
        <v>-3.6220590090008216</v>
      </c>
    </row>
    <row r="53" spans="1:36" x14ac:dyDescent="0.2">
      <c r="A53" s="179"/>
      <c r="B53" s="254"/>
      <c r="C53" s="236" t="s">
        <v>810</v>
      </c>
      <c r="D53" s="236"/>
      <c r="E53" s="236"/>
      <c r="F53" s="238" t="s">
        <v>75</v>
      </c>
      <c r="G53" s="238">
        <v>2</v>
      </c>
      <c r="H53" s="343">
        <v>0</v>
      </c>
      <c r="I53" s="352">
        <v>0</v>
      </c>
      <c r="J53" s="352">
        <v>0</v>
      </c>
      <c r="K53" s="352">
        <v>0</v>
      </c>
      <c r="L53" s="361">
        <v>0.33651252145183719</v>
      </c>
      <c r="M53" s="361">
        <v>0.84310576595409259</v>
      </c>
      <c r="N53" s="361">
        <v>1.4219304607845515</v>
      </c>
      <c r="O53" s="361">
        <v>1.9941850928094595</v>
      </c>
      <c r="P53" s="361">
        <v>2.3528584332787403</v>
      </c>
      <c r="Q53" s="361">
        <v>2.2579006630038236</v>
      </c>
      <c r="R53" s="361">
        <v>2.167254313224305</v>
      </c>
      <c r="S53" s="361">
        <v>2.0828873124290226</v>
      </c>
      <c r="T53" s="361">
        <v>2.005230475708629</v>
      </c>
      <c r="U53" s="361">
        <v>1.9312395126916044</v>
      </c>
      <c r="V53" s="361">
        <v>1.8614497210448917</v>
      </c>
      <c r="W53" s="361">
        <v>1.7959383902732782</v>
      </c>
      <c r="X53" s="361">
        <v>1.7353068185198026</v>
      </c>
      <c r="Y53" s="361">
        <v>1.6769435163584774</v>
      </c>
      <c r="Z53" s="361">
        <v>1.6215163221611988</v>
      </c>
      <c r="AA53" s="361">
        <v>1.5691298723150453</v>
      </c>
      <c r="AB53" s="361">
        <v>1.520569006456185</v>
      </c>
      <c r="AC53" s="361">
        <v>1.4731409437389686</v>
      </c>
      <c r="AD53" s="361">
        <v>1.4281255998293716</v>
      </c>
      <c r="AE53" s="361">
        <v>1.3850812965937394</v>
      </c>
      <c r="AF53" s="361">
        <v>1.345344213900745</v>
      </c>
      <c r="AG53" s="361">
        <v>1.3072415294435018</v>
      </c>
      <c r="AH53" s="361">
        <v>1.2718837115556596</v>
      </c>
      <c r="AI53" s="361">
        <v>1.2369394002286072</v>
      </c>
      <c r="AJ53" s="391">
        <v>1.2035552991607688</v>
      </c>
    </row>
    <row r="54" spans="1:36" x14ac:dyDescent="0.2">
      <c r="A54" s="179"/>
      <c r="B54" s="254"/>
      <c r="C54" s="785" t="s">
        <v>811</v>
      </c>
      <c r="D54" s="236"/>
      <c r="E54" s="236"/>
      <c r="F54" s="238" t="s">
        <v>75</v>
      </c>
      <c r="G54" s="238">
        <v>2</v>
      </c>
      <c r="H54" s="339">
        <v>0</v>
      </c>
      <c r="I54" s="352">
        <v>0</v>
      </c>
      <c r="J54" s="352">
        <v>0</v>
      </c>
      <c r="K54" s="442">
        <v>0</v>
      </c>
      <c r="L54" s="380">
        <v>-0.25038031680189476</v>
      </c>
      <c r="M54" s="380">
        <v>-0.4959222083295316</v>
      </c>
      <c r="N54" s="380">
        <v>-0.73492596948307209</v>
      </c>
      <c r="O54" s="380">
        <v>-0.96476548795827455</v>
      </c>
      <c r="P54" s="380">
        <v>-1.1844667472165469</v>
      </c>
      <c r="Q54" s="380">
        <v>-1.395246362896188</v>
      </c>
      <c r="R54" s="380">
        <v>-1.5934356938620908</v>
      </c>
      <c r="S54" s="380">
        <v>-1.7809689299273259</v>
      </c>
      <c r="T54" s="380">
        <v>-1.9583245586429712</v>
      </c>
      <c r="U54" s="380">
        <v>-2.1237364417061997</v>
      </c>
      <c r="V54" s="380">
        <v>-2.2784221095820101</v>
      </c>
      <c r="W54" s="380">
        <v>-2.423266160443319</v>
      </c>
      <c r="X54" s="380">
        <v>-2.560116724607667</v>
      </c>
      <c r="Y54" s="380">
        <v>-2.6861051924372816</v>
      </c>
      <c r="Z54" s="380">
        <v>-2.8031002183408305</v>
      </c>
      <c r="AA54" s="380">
        <v>-2.9121070998481855</v>
      </c>
      <c r="AB54" s="380">
        <v>-3.015767098767725</v>
      </c>
      <c r="AC54" s="380">
        <v>-3.1094429890935089</v>
      </c>
      <c r="AD54" s="380">
        <v>-3.1964522025896258</v>
      </c>
      <c r="AE54" s="380">
        <v>-3.2771088112801579</v>
      </c>
      <c r="AF54" s="380">
        <v>-3.3552021518526374</v>
      </c>
      <c r="AG54" s="380">
        <v>-3.4274021725235286</v>
      </c>
      <c r="AH54" s="380">
        <v>-3.4975703434624563</v>
      </c>
      <c r="AI54" s="380">
        <v>-3.5597025048417947</v>
      </c>
      <c r="AJ54" s="426">
        <v>-3.6176382458506851</v>
      </c>
    </row>
    <row r="55" spans="1:36" x14ac:dyDescent="0.2">
      <c r="A55" s="179"/>
      <c r="B55" s="254"/>
      <c r="C55" s="785" t="s">
        <v>812</v>
      </c>
      <c r="D55" s="236"/>
      <c r="E55" s="236"/>
      <c r="F55" s="238" t="s">
        <v>75</v>
      </c>
      <c r="G55" s="238">
        <v>2</v>
      </c>
      <c r="H55" s="339">
        <v>0</v>
      </c>
      <c r="I55" s="352">
        <v>0</v>
      </c>
      <c r="J55" s="352">
        <v>0</v>
      </c>
      <c r="K55" s="442">
        <v>0</v>
      </c>
      <c r="L55" s="380">
        <v>-7.8059745826479343E-2</v>
      </c>
      <c r="M55" s="380">
        <v>-0.17562193454000408</v>
      </c>
      <c r="N55" s="380">
        <v>-0.26695436057107713</v>
      </c>
      <c r="O55" s="380">
        <v>-0.35394020353589895</v>
      </c>
      <c r="P55" s="380">
        <v>-0.43536178858991548</v>
      </c>
      <c r="Q55" s="380">
        <v>-0.50334427534497195</v>
      </c>
      <c r="R55" s="380">
        <v>-0.56644852287354297</v>
      </c>
      <c r="S55" s="380">
        <v>-0.6261104259583874</v>
      </c>
      <c r="T55" s="380">
        <v>-0.68250877761479956</v>
      </c>
      <c r="U55" s="380">
        <v>-0.73502844629291531</v>
      </c>
      <c r="V55" s="380">
        <v>-0.78409825004433742</v>
      </c>
      <c r="W55" s="380">
        <v>-0.83002098593581763</v>
      </c>
      <c r="X55" s="380">
        <v>-0.87342471309693792</v>
      </c>
      <c r="Y55" s="380">
        <v>-0.91332080004059435</v>
      </c>
      <c r="Z55" s="380">
        <v>-0.95034278876491385</v>
      </c>
      <c r="AA55" s="380">
        <v>-0.98482505097987882</v>
      </c>
      <c r="AB55" s="380">
        <v>-1.017653084379134</v>
      </c>
      <c r="AC55" s="380">
        <v>-1.047252044151719</v>
      </c>
      <c r="AD55" s="380">
        <v>-1.0747359190255565</v>
      </c>
      <c r="AE55" s="380">
        <v>-1.1002031923852087</v>
      </c>
      <c r="AF55" s="380">
        <v>-1.1249195307334503</v>
      </c>
      <c r="AG55" s="380">
        <v>-1.1477593331304661</v>
      </c>
      <c r="AH55" s="380">
        <v>-1.1700099485356361</v>
      </c>
      <c r="AI55" s="380">
        <v>-1.1896554888530773</v>
      </c>
      <c r="AJ55" s="426">
        <v>-1.2079760623109053</v>
      </c>
    </row>
    <row r="56" spans="1:36" x14ac:dyDescent="0.2">
      <c r="A56" s="179"/>
      <c r="B56" s="432" t="s">
        <v>122</v>
      </c>
      <c r="C56" s="354" t="s">
        <v>532</v>
      </c>
      <c r="D56" s="355" t="s">
        <v>122</v>
      </c>
      <c r="E56" s="355"/>
      <c r="F56" s="296" t="s">
        <v>122</v>
      </c>
      <c r="G56" s="356"/>
      <c r="H56" s="357" t="s">
        <v>122</v>
      </c>
      <c r="I56" s="533" t="s">
        <v>122</v>
      </c>
      <c r="J56" s="533" t="s">
        <v>122</v>
      </c>
      <c r="K56" s="358" t="s">
        <v>122</v>
      </c>
      <c r="L56" s="356" t="s">
        <v>122</v>
      </c>
      <c r="M56" s="356" t="s">
        <v>122</v>
      </c>
      <c r="N56" s="356" t="s">
        <v>122</v>
      </c>
      <c r="O56" s="356" t="s">
        <v>122</v>
      </c>
      <c r="P56" s="356" t="s">
        <v>122</v>
      </c>
      <c r="Q56" s="356" t="s">
        <v>122</v>
      </c>
      <c r="R56" s="356" t="s">
        <v>122</v>
      </c>
      <c r="S56" s="356" t="s">
        <v>122</v>
      </c>
      <c r="T56" s="356" t="s">
        <v>122</v>
      </c>
      <c r="U56" s="356" t="s">
        <v>122</v>
      </c>
      <c r="V56" s="356" t="s">
        <v>122</v>
      </c>
      <c r="W56" s="356" t="s">
        <v>122</v>
      </c>
      <c r="X56" s="356" t="s">
        <v>122</v>
      </c>
      <c r="Y56" s="356" t="s">
        <v>122</v>
      </c>
      <c r="Z56" s="356" t="s">
        <v>122</v>
      </c>
      <c r="AA56" s="356" t="s">
        <v>122</v>
      </c>
      <c r="AB56" s="356" t="s">
        <v>122</v>
      </c>
      <c r="AC56" s="356" t="s">
        <v>122</v>
      </c>
      <c r="AD56" s="356" t="s">
        <v>122</v>
      </c>
      <c r="AE56" s="356" t="s">
        <v>122</v>
      </c>
      <c r="AF56" s="356" t="s">
        <v>122</v>
      </c>
      <c r="AG56" s="356" t="s">
        <v>122</v>
      </c>
      <c r="AH56" s="356" t="s">
        <v>122</v>
      </c>
      <c r="AI56" s="356" t="s">
        <v>122</v>
      </c>
      <c r="AJ56" s="392" t="s">
        <v>122</v>
      </c>
    </row>
    <row r="57" spans="1:36" ht="25.5" x14ac:dyDescent="0.2">
      <c r="A57" s="179"/>
      <c r="B57" s="252">
        <f>B52+0.1</f>
        <v>61.400000000000006</v>
      </c>
      <c r="C57" s="538" t="s">
        <v>551</v>
      </c>
      <c r="D57" s="535" t="s">
        <v>122</v>
      </c>
      <c r="E57" s="535"/>
      <c r="F57" s="240" t="s">
        <v>75</v>
      </c>
      <c r="G57" s="240">
        <v>2</v>
      </c>
      <c r="H57" s="343">
        <f t="shared" ref="H57:AJ57" si="20">SUM(H58:H61)</f>
        <v>0</v>
      </c>
      <c r="I57" s="352">
        <f t="shared" si="20"/>
        <v>0</v>
      </c>
      <c r="J57" s="352">
        <f t="shared" si="20"/>
        <v>0</v>
      </c>
      <c r="K57" s="352">
        <f t="shared" si="20"/>
        <v>0</v>
      </c>
      <c r="L57" s="345">
        <f t="shared" si="20"/>
        <v>-0.5486398828302157</v>
      </c>
      <c r="M57" s="345">
        <f t="shared" si="20"/>
        <v>-1.2771527404802896</v>
      </c>
      <c r="N57" s="345">
        <f t="shared" si="20"/>
        <v>-2.0565270030245983</v>
      </c>
      <c r="O57" s="345">
        <f t="shared" si="20"/>
        <v>-2.8024741147144425</v>
      </c>
      <c r="P57" s="345">
        <f t="shared" si="20"/>
        <v>-3.2738296927602732</v>
      </c>
      <c r="Q57" s="345">
        <f t="shared" si="20"/>
        <v>-3.1749323261575881</v>
      </c>
      <c r="R57" s="345">
        <f t="shared" si="20"/>
        <v>-3.0734725012763278</v>
      </c>
      <c r="S57" s="345">
        <f t="shared" si="20"/>
        <v>-2.9739492790138513</v>
      </c>
      <c r="T57" s="345">
        <f t="shared" si="20"/>
        <v>-2.8728204854000552</v>
      </c>
      <c r="U57" s="345">
        <f t="shared" si="20"/>
        <v>-2.7731921690002821</v>
      </c>
      <c r="V57" s="345">
        <f t="shared" si="20"/>
        <v>-2.6751863898738932</v>
      </c>
      <c r="W57" s="345">
        <f t="shared" si="20"/>
        <v>-2.5795901590118504</v>
      </c>
      <c r="X57" s="345">
        <f t="shared" si="20"/>
        <v>-2.486300804693812</v>
      </c>
      <c r="Y57" s="345">
        <f t="shared" si="20"/>
        <v>-2.397773825337211</v>
      </c>
      <c r="Z57" s="345">
        <f t="shared" si="20"/>
        <v>-2.3098002881000212</v>
      </c>
      <c r="AA57" s="345">
        <f t="shared" si="20"/>
        <v>-2.2248748310261135</v>
      </c>
      <c r="AB57" s="345">
        <f t="shared" si="20"/>
        <v>-2.1427127734845897</v>
      </c>
      <c r="AC57" s="345">
        <f t="shared" si="20"/>
        <v>-2.0631941936057387</v>
      </c>
      <c r="AD57" s="345">
        <f t="shared" si="20"/>
        <v>-1.9867880677055254</v>
      </c>
      <c r="AE57" s="345">
        <f t="shared" si="20"/>
        <v>-1.9123867053037245</v>
      </c>
      <c r="AF57" s="345">
        <f t="shared" si="20"/>
        <v>-1.8421708526276532</v>
      </c>
      <c r="AG57" s="345">
        <f t="shared" si="20"/>
        <v>-1.7756725030157412</v>
      </c>
      <c r="AH57" s="345">
        <f t="shared" si="20"/>
        <v>-1.7103623098598959</v>
      </c>
      <c r="AI57" s="345">
        <f t="shared" si="20"/>
        <v>-1.6472876641093208</v>
      </c>
      <c r="AJ57" s="362">
        <f t="shared" si="20"/>
        <v>-1.5878792288730708</v>
      </c>
    </row>
    <row r="58" spans="1:36" x14ac:dyDescent="0.2">
      <c r="A58" s="179"/>
      <c r="B58" s="253" t="s">
        <v>122</v>
      </c>
      <c r="C58" s="236" t="s">
        <v>810</v>
      </c>
      <c r="D58" s="236"/>
      <c r="E58" s="236"/>
      <c r="F58" s="238" t="s">
        <v>75</v>
      </c>
      <c r="G58" s="238">
        <v>2</v>
      </c>
      <c r="H58" s="343">
        <v>0</v>
      </c>
      <c r="I58" s="352">
        <v>0</v>
      </c>
      <c r="J58" s="352">
        <v>0</v>
      </c>
      <c r="K58" s="352">
        <v>0</v>
      </c>
      <c r="L58" s="361">
        <v>-0.40866102576933372</v>
      </c>
      <c r="M58" s="361">
        <v>-1.0219944900222657</v>
      </c>
      <c r="N58" s="361">
        <v>-1.7160572776211183</v>
      </c>
      <c r="O58" s="361">
        <v>-2.3994057750669953</v>
      </c>
      <c r="P58" s="361">
        <v>-2.8258528236678444</v>
      </c>
      <c r="Q58" s="361">
        <v>-2.6993740959969443</v>
      </c>
      <c r="R58" s="361">
        <v>-2.5810233352731942</v>
      </c>
      <c r="S58" s="361">
        <v>-2.472954075429719</v>
      </c>
      <c r="T58" s="361">
        <v>-2.369891374749777</v>
      </c>
      <c r="U58" s="361">
        <v>-2.2736393212484245</v>
      </c>
      <c r="V58" s="361">
        <v>-2.1833089137024331</v>
      </c>
      <c r="W58" s="361">
        <v>-2.098593815682591</v>
      </c>
      <c r="X58" s="361">
        <v>-2.0186440911190218</v>
      </c>
      <c r="Y58" s="361">
        <v>-1.94490050136843</v>
      </c>
      <c r="Z58" s="361">
        <v>-1.8735539337866101</v>
      </c>
      <c r="AA58" s="361">
        <v>-1.8061756737394319</v>
      </c>
      <c r="AB58" s="361">
        <v>-1.74229662460165</v>
      </c>
      <c r="AC58" s="361">
        <v>-1.6815007313076222</v>
      </c>
      <c r="AD58" s="361">
        <v>-1.6238390040919199</v>
      </c>
      <c r="AE58" s="361">
        <v>-1.568808314502661</v>
      </c>
      <c r="AF58" s="361">
        <v>-1.5175952400605723</v>
      </c>
      <c r="AG58" s="361">
        <v>-1.4696747845415814</v>
      </c>
      <c r="AH58" s="361">
        <v>-1.4229134106668653</v>
      </c>
      <c r="AI58" s="361">
        <v>-1.3780586885185144</v>
      </c>
      <c r="AJ58" s="391">
        <v>-1.3362041758315328</v>
      </c>
    </row>
    <row r="59" spans="1:36" x14ac:dyDescent="0.2">
      <c r="A59" s="179"/>
      <c r="B59" s="253"/>
      <c r="C59" s="785" t="s">
        <v>811</v>
      </c>
      <c r="D59" s="236"/>
      <c r="E59" s="236"/>
      <c r="F59" s="238" t="s">
        <v>75</v>
      </c>
      <c r="G59" s="238">
        <v>2</v>
      </c>
      <c r="H59" s="339">
        <v>0</v>
      </c>
      <c r="I59" s="352">
        <v>0</v>
      </c>
      <c r="J59" s="352">
        <v>0</v>
      </c>
      <c r="K59" s="442">
        <v>0</v>
      </c>
      <c r="L59" s="380">
        <v>-0.10671033946346142</v>
      </c>
      <c r="M59" s="380">
        <v>-0.18825017237516306</v>
      </c>
      <c r="N59" s="380">
        <v>-0.24948034228675908</v>
      </c>
      <c r="O59" s="380">
        <v>-0.29455927748583122</v>
      </c>
      <c r="P59" s="380">
        <v>-0.3272471373010859</v>
      </c>
      <c r="Q59" s="380">
        <v>-0.34944557218045702</v>
      </c>
      <c r="R59" s="380">
        <v>-0.36353477400024303</v>
      </c>
      <c r="S59" s="380">
        <v>-0.37114432416115761</v>
      </c>
      <c r="T59" s="380">
        <v>-0.373609904375094</v>
      </c>
      <c r="U59" s="380">
        <v>-0.37193814351279997</v>
      </c>
      <c r="V59" s="380">
        <v>-0.36691179865690771</v>
      </c>
      <c r="W59" s="380">
        <v>-0.3593697605298658</v>
      </c>
      <c r="X59" s="380">
        <v>-0.3498891713862875</v>
      </c>
      <c r="Y59" s="380">
        <v>-0.3392447579865987</v>
      </c>
      <c r="Z59" s="380">
        <v>-0.32714998203552881</v>
      </c>
      <c r="AA59" s="380">
        <v>-0.31430655181202383</v>
      </c>
      <c r="AB59" s="380">
        <v>-0.30086152364963681</v>
      </c>
      <c r="AC59" s="380">
        <v>-0.28704390125496815</v>
      </c>
      <c r="AD59" s="380">
        <v>-0.27317322612606887</v>
      </c>
      <c r="AE59" s="380">
        <v>-0.25880206765067726</v>
      </c>
      <c r="AF59" s="380">
        <v>-0.24468072250088824</v>
      </c>
      <c r="AG59" s="380">
        <v>-0.23085570272367306</v>
      </c>
      <c r="AH59" s="380">
        <v>-0.21703152048665686</v>
      </c>
      <c r="AI59" s="380">
        <v>-0.20343666513208092</v>
      </c>
      <c r="AJ59" s="426">
        <v>-0.1903279510880509</v>
      </c>
    </row>
    <row r="60" spans="1:36" x14ac:dyDescent="0.2">
      <c r="A60" s="179"/>
      <c r="B60" s="253"/>
      <c r="C60" s="785" t="s">
        <v>812</v>
      </c>
      <c r="D60" s="236"/>
      <c r="E60" s="236"/>
      <c r="F60" s="238" t="s">
        <v>75</v>
      </c>
      <c r="G60" s="238">
        <v>2</v>
      </c>
      <c r="H60" s="339">
        <v>0</v>
      </c>
      <c r="I60" s="352">
        <v>0</v>
      </c>
      <c r="J60" s="352">
        <v>0</v>
      </c>
      <c r="K60" s="442">
        <v>0</v>
      </c>
      <c r="L60" s="380">
        <v>-3.3268517597420555E-2</v>
      </c>
      <c r="M60" s="380">
        <v>-6.6908078082860811E-2</v>
      </c>
      <c r="N60" s="380">
        <v>-9.0989383116721001E-2</v>
      </c>
      <c r="O60" s="380">
        <v>-0.10850906216161604</v>
      </c>
      <c r="P60" s="380">
        <v>-0.12072973179134294</v>
      </c>
      <c r="Q60" s="380">
        <v>-0.12611265798018678</v>
      </c>
      <c r="R60" s="380">
        <v>-0.12891439200289057</v>
      </c>
      <c r="S60" s="380">
        <v>-0.12985087942297469</v>
      </c>
      <c r="T60" s="380">
        <v>-0.12931920627518423</v>
      </c>
      <c r="U60" s="380">
        <v>-0.12761470423905763</v>
      </c>
      <c r="V60" s="380">
        <v>-0.12496567751455245</v>
      </c>
      <c r="W60" s="380">
        <v>-0.12162658279939365</v>
      </c>
      <c r="X60" s="380">
        <v>-0.11776754218850272</v>
      </c>
      <c r="Y60" s="380">
        <v>-0.11362856598218229</v>
      </c>
      <c r="Z60" s="380">
        <v>-0.10909637227788238</v>
      </c>
      <c r="AA60" s="380">
        <v>-0.10439260547465778</v>
      </c>
      <c r="AB60" s="380">
        <v>-9.9554625233302829E-2</v>
      </c>
      <c r="AC60" s="380">
        <v>-9.4649561043148367E-2</v>
      </c>
      <c r="AD60" s="380">
        <v>-8.9775837487536592E-2</v>
      </c>
      <c r="AE60" s="380">
        <v>-8.477632315038619E-2</v>
      </c>
      <c r="AF60" s="380">
        <v>-7.9894890066192659E-2</v>
      </c>
      <c r="AG60" s="380">
        <v>-7.5142015750486735E-2</v>
      </c>
      <c r="AH60" s="380">
        <v>-7.0417378706373768E-2</v>
      </c>
      <c r="AI60" s="380">
        <v>-6.5792310458725467E-2</v>
      </c>
      <c r="AJ60" s="426">
        <v>-6.1347101953487027E-2</v>
      </c>
    </row>
    <row r="61" spans="1:36" x14ac:dyDescent="0.2">
      <c r="A61" s="179"/>
      <c r="B61" s="432" t="s">
        <v>122</v>
      </c>
      <c r="C61" s="354" t="s">
        <v>532</v>
      </c>
      <c r="D61" s="355" t="s">
        <v>122</v>
      </c>
      <c r="E61" s="355"/>
      <c r="F61" s="296" t="s">
        <v>122</v>
      </c>
      <c r="G61" s="356"/>
      <c r="H61" s="357" t="s">
        <v>122</v>
      </c>
      <c r="I61" s="533" t="s">
        <v>122</v>
      </c>
      <c r="J61" s="533" t="s">
        <v>122</v>
      </c>
      <c r="K61" s="358" t="s">
        <v>122</v>
      </c>
      <c r="L61" s="356" t="s">
        <v>122</v>
      </c>
      <c r="M61" s="356" t="s">
        <v>122</v>
      </c>
      <c r="N61" s="356" t="s">
        <v>122</v>
      </c>
      <c r="O61" s="356" t="s">
        <v>122</v>
      </c>
      <c r="P61" s="356" t="s">
        <v>122</v>
      </c>
      <c r="Q61" s="356" t="s">
        <v>122</v>
      </c>
      <c r="R61" s="356" t="s">
        <v>122</v>
      </c>
      <c r="S61" s="356" t="s">
        <v>122</v>
      </c>
      <c r="T61" s="356" t="s">
        <v>122</v>
      </c>
      <c r="U61" s="356" t="s">
        <v>122</v>
      </c>
      <c r="V61" s="356" t="s">
        <v>122</v>
      </c>
      <c r="W61" s="356" t="s">
        <v>122</v>
      </c>
      <c r="X61" s="356" t="s">
        <v>122</v>
      </c>
      <c r="Y61" s="356" t="s">
        <v>122</v>
      </c>
      <c r="Z61" s="356" t="s">
        <v>122</v>
      </c>
      <c r="AA61" s="356" t="s">
        <v>122</v>
      </c>
      <c r="AB61" s="356" t="s">
        <v>122</v>
      </c>
      <c r="AC61" s="356" t="s">
        <v>122</v>
      </c>
      <c r="AD61" s="356" t="s">
        <v>122</v>
      </c>
      <c r="AE61" s="356" t="s">
        <v>122</v>
      </c>
      <c r="AF61" s="356" t="s">
        <v>122</v>
      </c>
      <c r="AG61" s="356" t="s">
        <v>122</v>
      </c>
      <c r="AH61" s="356" t="s">
        <v>122</v>
      </c>
      <c r="AI61" s="356" t="s">
        <v>122</v>
      </c>
      <c r="AJ61" s="392" t="s">
        <v>122</v>
      </c>
    </row>
    <row r="62" spans="1:36" x14ac:dyDescent="0.2">
      <c r="A62" s="179"/>
      <c r="B62" s="252">
        <f>B57+0.1</f>
        <v>61.500000000000007</v>
      </c>
      <c r="C62" s="538" t="s">
        <v>552</v>
      </c>
      <c r="D62" s="535" t="s">
        <v>122</v>
      </c>
      <c r="E62" s="535"/>
      <c r="F62" s="240" t="s">
        <v>75</v>
      </c>
      <c r="G62" s="240">
        <v>2</v>
      </c>
      <c r="H62" s="343">
        <f t="shared" ref="H62:AJ62" si="21">SUM(H63:H64)</f>
        <v>0</v>
      </c>
      <c r="I62" s="352">
        <f t="shared" si="21"/>
        <v>0</v>
      </c>
      <c r="J62" s="352">
        <f t="shared" si="21"/>
        <v>0</v>
      </c>
      <c r="K62" s="352">
        <f t="shared" si="21"/>
        <v>0</v>
      </c>
      <c r="L62" s="345">
        <f t="shared" si="21"/>
        <v>0</v>
      </c>
      <c r="M62" s="345">
        <f t="shared" si="21"/>
        <v>0</v>
      </c>
      <c r="N62" s="345">
        <f t="shared" si="21"/>
        <v>0</v>
      </c>
      <c r="O62" s="345">
        <f t="shared" si="21"/>
        <v>0</v>
      </c>
      <c r="P62" s="345">
        <f t="shared" si="21"/>
        <v>0</v>
      </c>
      <c r="Q62" s="345">
        <f t="shared" si="21"/>
        <v>0</v>
      </c>
      <c r="R62" s="345">
        <f t="shared" si="21"/>
        <v>0</v>
      </c>
      <c r="S62" s="345">
        <f t="shared" si="21"/>
        <v>0</v>
      </c>
      <c r="T62" s="345">
        <f t="shared" si="21"/>
        <v>0</v>
      </c>
      <c r="U62" s="345">
        <f t="shared" si="21"/>
        <v>0</v>
      </c>
      <c r="V62" s="345">
        <f t="shared" si="21"/>
        <v>0</v>
      </c>
      <c r="W62" s="345">
        <f t="shared" si="21"/>
        <v>0</v>
      </c>
      <c r="X62" s="345">
        <f t="shared" si="21"/>
        <v>0</v>
      </c>
      <c r="Y62" s="345">
        <f t="shared" si="21"/>
        <v>0</v>
      </c>
      <c r="Z62" s="345">
        <f t="shared" si="21"/>
        <v>0</v>
      </c>
      <c r="AA62" s="345">
        <f t="shared" si="21"/>
        <v>0</v>
      </c>
      <c r="AB62" s="345">
        <f t="shared" si="21"/>
        <v>0</v>
      </c>
      <c r="AC62" s="345">
        <f t="shared" si="21"/>
        <v>0</v>
      </c>
      <c r="AD62" s="345">
        <f t="shared" si="21"/>
        <v>0</v>
      </c>
      <c r="AE62" s="345">
        <f t="shared" si="21"/>
        <v>0</v>
      </c>
      <c r="AF62" s="345">
        <f t="shared" si="21"/>
        <v>0</v>
      </c>
      <c r="AG62" s="345">
        <f t="shared" si="21"/>
        <v>0</v>
      </c>
      <c r="AH62" s="345">
        <f t="shared" si="21"/>
        <v>0</v>
      </c>
      <c r="AI62" s="345">
        <f t="shared" si="21"/>
        <v>0</v>
      </c>
      <c r="AJ62" s="362">
        <f t="shared" si="21"/>
        <v>0</v>
      </c>
    </row>
    <row r="63" spans="1:36" x14ac:dyDescent="0.2">
      <c r="A63" s="179"/>
      <c r="B63" s="253" t="s">
        <v>122</v>
      </c>
      <c r="C63" s="236"/>
      <c r="D63" s="236"/>
      <c r="E63" s="236"/>
      <c r="F63" s="237" t="s">
        <v>75</v>
      </c>
      <c r="G63" s="237">
        <v>2</v>
      </c>
      <c r="H63" s="343"/>
      <c r="I63" s="352"/>
      <c r="J63" s="352"/>
      <c r="K63" s="352"/>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91"/>
    </row>
    <row r="64" spans="1:36" x14ac:dyDescent="0.2">
      <c r="A64" s="179"/>
      <c r="B64" s="432" t="s">
        <v>122</v>
      </c>
      <c r="C64" s="354" t="s">
        <v>532</v>
      </c>
      <c r="D64" s="355" t="s">
        <v>122</v>
      </c>
      <c r="E64" s="355"/>
      <c r="F64" s="356" t="s">
        <v>122</v>
      </c>
      <c r="G64" s="356"/>
      <c r="H64" s="357" t="s">
        <v>122</v>
      </c>
      <c r="I64" s="358" t="s">
        <v>122</v>
      </c>
      <c r="J64" s="358" t="s">
        <v>122</v>
      </c>
      <c r="K64" s="358" t="s">
        <v>122</v>
      </c>
      <c r="L64" s="356" t="s">
        <v>122</v>
      </c>
      <c r="M64" s="356" t="s">
        <v>122</v>
      </c>
      <c r="N64" s="356" t="s">
        <v>122</v>
      </c>
      <c r="O64" s="356" t="s">
        <v>122</v>
      </c>
      <c r="P64" s="356" t="s">
        <v>122</v>
      </c>
      <c r="Q64" s="356" t="s">
        <v>122</v>
      </c>
      <c r="R64" s="356" t="s">
        <v>122</v>
      </c>
      <c r="S64" s="356" t="s">
        <v>122</v>
      </c>
      <c r="T64" s="356" t="s">
        <v>122</v>
      </c>
      <c r="U64" s="356" t="s">
        <v>122</v>
      </c>
      <c r="V64" s="356" t="s">
        <v>122</v>
      </c>
      <c r="W64" s="356" t="s">
        <v>122</v>
      </c>
      <c r="X64" s="356" t="s">
        <v>122</v>
      </c>
      <c r="Y64" s="356" t="s">
        <v>122</v>
      </c>
      <c r="Z64" s="356" t="s">
        <v>122</v>
      </c>
      <c r="AA64" s="356" t="s">
        <v>122</v>
      </c>
      <c r="AB64" s="356" t="s">
        <v>122</v>
      </c>
      <c r="AC64" s="356" t="s">
        <v>122</v>
      </c>
      <c r="AD64" s="356" t="s">
        <v>122</v>
      </c>
      <c r="AE64" s="356" t="s">
        <v>122</v>
      </c>
      <c r="AF64" s="356" t="s">
        <v>122</v>
      </c>
      <c r="AG64" s="356" t="s">
        <v>122</v>
      </c>
      <c r="AH64" s="356" t="s">
        <v>122</v>
      </c>
      <c r="AI64" s="356" t="s">
        <v>122</v>
      </c>
      <c r="AJ64" s="392" t="s">
        <v>122</v>
      </c>
    </row>
    <row r="65" spans="1:36" ht="25.5" x14ac:dyDescent="0.2">
      <c r="A65" s="239"/>
      <c r="B65" s="252">
        <f>B62+0.1</f>
        <v>61.600000000000009</v>
      </c>
      <c r="C65" s="539" t="s">
        <v>553</v>
      </c>
      <c r="D65" s="540"/>
      <c r="E65" s="594"/>
      <c r="F65" s="541" t="s">
        <v>554</v>
      </c>
      <c r="G65" s="541">
        <v>2</v>
      </c>
      <c r="H65" s="343">
        <f t="shared" ref="H65:AJ65" si="22">SUM(H66:H67)</f>
        <v>0</v>
      </c>
      <c r="I65" s="352">
        <f t="shared" si="22"/>
        <v>0</v>
      </c>
      <c r="J65" s="352">
        <f t="shared" si="22"/>
        <v>0</v>
      </c>
      <c r="K65" s="352">
        <f t="shared" si="22"/>
        <v>0</v>
      </c>
      <c r="L65" s="345">
        <f t="shared" si="22"/>
        <v>0</v>
      </c>
      <c r="M65" s="345">
        <f t="shared" si="22"/>
        <v>0</v>
      </c>
      <c r="N65" s="345">
        <f t="shared" si="22"/>
        <v>0</v>
      </c>
      <c r="O65" s="345">
        <f t="shared" si="22"/>
        <v>0</v>
      </c>
      <c r="P65" s="345">
        <f t="shared" si="22"/>
        <v>0</v>
      </c>
      <c r="Q65" s="345">
        <f t="shared" si="22"/>
        <v>0</v>
      </c>
      <c r="R65" s="345">
        <f t="shared" si="22"/>
        <v>0</v>
      </c>
      <c r="S65" s="345">
        <f t="shared" si="22"/>
        <v>0</v>
      </c>
      <c r="T65" s="345">
        <f t="shared" si="22"/>
        <v>0</v>
      </c>
      <c r="U65" s="345">
        <f t="shared" si="22"/>
        <v>0</v>
      </c>
      <c r="V65" s="345">
        <f t="shared" si="22"/>
        <v>0</v>
      </c>
      <c r="W65" s="345">
        <f t="shared" si="22"/>
        <v>0</v>
      </c>
      <c r="X65" s="345">
        <f t="shared" si="22"/>
        <v>0</v>
      </c>
      <c r="Y65" s="345">
        <f t="shared" si="22"/>
        <v>0</v>
      </c>
      <c r="Z65" s="345">
        <f t="shared" si="22"/>
        <v>0</v>
      </c>
      <c r="AA65" s="345">
        <f t="shared" si="22"/>
        <v>0</v>
      </c>
      <c r="AB65" s="345">
        <f t="shared" si="22"/>
        <v>0</v>
      </c>
      <c r="AC65" s="345">
        <f t="shared" si="22"/>
        <v>0</v>
      </c>
      <c r="AD65" s="345">
        <f t="shared" si="22"/>
        <v>0</v>
      </c>
      <c r="AE65" s="345">
        <f t="shared" si="22"/>
        <v>0</v>
      </c>
      <c r="AF65" s="345">
        <f t="shared" si="22"/>
        <v>0</v>
      </c>
      <c r="AG65" s="345">
        <f t="shared" si="22"/>
        <v>0</v>
      </c>
      <c r="AH65" s="345">
        <f t="shared" si="22"/>
        <v>0</v>
      </c>
      <c r="AI65" s="345">
        <f t="shared" si="22"/>
        <v>0</v>
      </c>
      <c r="AJ65" s="362">
        <f t="shared" si="22"/>
        <v>0</v>
      </c>
    </row>
    <row r="66" spans="1:36" x14ac:dyDescent="0.2">
      <c r="A66" s="239"/>
      <c r="B66" s="253" t="s">
        <v>122</v>
      </c>
      <c r="C66" s="236"/>
      <c r="D66" s="236"/>
      <c r="E66" s="236"/>
      <c r="F66" s="237" t="s">
        <v>75</v>
      </c>
      <c r="G66" s="237">
        <v>2</v>
      </c>
      <c r="H66" s="343"/>
      <c r="I66" s="352"/>
      <c r="J66" s="352"/>
      <c r="K66" s="352"/>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91"/>
    </row>
    <row r="67" spans="1:36" x14ac:dyDescent="0.2">
      <c r="A67" s="239"/>
      <c r="B67" s="432" t="s">
        <v>122</v>
      </c>
      <c r="C67" s="354" t="s">
        <v>532</v>
      </c>
      <c r="D67" s="355" t="s">
        <v>122</v>
      </c>
      <c r="E67" s="355"/>
      <c r="F67" s="356" t="s">
        <v>122</v>
      </c>
      <c r="G67" s="356"/>
      <c r="H67" s="357" t="s">
        <v>122</v>
      </c>
      <c r="I67" s="358" t="s">
        <v>122</v>
      </c>
      <c r="J67" s="358" t="s">
        <v>122</v>
      </c>
      <c r="K67" s="358" t="s">
        <v>122</v>
      </c>
      <c r="L67" s="356" t="s">
        <v>122</v>
      </c>
      <c r="M67" s="356" t="s">
        <v>122</v>
      </c>
      <c r="N67" s="356" t="s">
        <v>122</v>
      </c>
      <c r="O67" s="356" t="s">
        <v>122</v>
      </c>
      <c r="P67" s="356" t="s">
        <v>122</v>
      </c>
      <c r="Q67" s="356" t="s">
        <v>122</v>
      </c>
      <c r="R67" s="356" t="s">
        <v>122</v>
      </c>
      <c r="S67" s="356" t="s">
        <v>122</v>
      </c>
      <c r="T67" s="356" t="s">
        <v>122</v>
      </c>
      <c r="U67" s="356" t="s">
        <v>122</v>
      </c>
      <c r="V67" s="356" t="s">
        <v>122</v>
      </c>
      <c r="W67" s="356" t="s">
        <v>122</v>
      </c>
      <c r="X67" s="356" t="s">
        <v>122</v>
      </c>
      <c r="Y67" s="356" t="s">
        <v>122</v>
      </c>
      <c r="Z67" s="356" t="s">
        <v>122</v>
      </c>
      <c r="AA67" s="356" t="s">
        <v>122</v>
      </c>
      <c r="AB67" s="356" t="s">
        <v>122</v>
      </c>
      <c r="AC67" s="356" t="s">
        <v>122</v>
      </c>
      <c r="AD67" s="356" t="s">
        <v>122</v>
      </c>
      <c r="AE67" s="356" t="s">
        <v>122</v>
      </c>
      <c r="AF67" s="356" t="s">
        <v>122</v>
      </c>
      <c r="AG67" s="356" t="s">
        <v>122</v>
      </c>
      <c r="AH67" s="356" t="s">
        <v>122</v>
      </c>
      <c r="AI67" s="356" t="s">
        <v>122</v>
      </c>
      <c r="AJ67" s="392" t="s">
        <v>122</v>
      </c>
    </row>
    <row r="68" spans="1:36" ht="25.5" x14ac:dyDescent="0.2">
      <c r="A68" s="239"/>
      <c r="B68" s="252">
        <f>B65+0.1</f>
        <v>61.70000000000001</v>
      </c>
      <c r="C68" s="539" t="s">
        <v>555</v>
      </c>
      <c r="D68" s="540"/>
      <c r="E68" s="594"/>
      <c r="F68" s="541" t="s">
        <v>554</v>
      </c>
      <c r="G68" s="541">
        <v>2</v>
      </c>
      <c r="H68" s="343">
        <f t="shared" ref="H68:AJ68" si="23">SUM(H69:H70)</f>
        <v>0</v>
      </c>
      <c r="I68" s="352">
        <f t="shared" si="23"/>
        <v>0</v>
      </c>
      <c r="J68" s="352">
        <f t="shared" si="23"/>
        <v>0</v>
      </c>
      <c r="K68" s="352">
        <f t="shared" si="23"/>
        <v>0</v>
      </c>
      <c r="L68" s="345">
        <f t="shared" si="23"/>
        <v>0</v>
      </c>
      <c r="M68" s="345">
        <f t="shared" si="23"/>
        <v>0</v>
      </c>
      <c r="N68" s="345">
        <f t="shared" si="23"/>
        <v>0</v>
      </c>
      <c r="O68" s="345">
        <f t="shared" si="23"/>
        <v>0</v>
      </c>
      <c r="P68" s="345">
        <f t="shared" si="23"/>
        <v>0</v>
      </c>
      <c r="Q68" s="345">
        <f t="shared" si="23"/>
        <v>0</v>
      </c>
      <c r="R68" s="345">
        <f t="shared" si="23"/>
        <v>0</v>
      </c>
      <c r="S68" s="345">
        <f t="shared" si="23"/>
        <v>0</v>
      </c>
      <c r="T68" s="345">
        <f t="shared" si="23"/>
        <v>0</v>
      </c>
      <c r="U68" s="345">
        <f t="shared" si="23"/>
        <v>0</v>
      </c>
      <c r="V68" s="345">
        <f t="shared" si="23"/>
        <v>0</v>
      </c>
      <c r="W68" s="345">
        <f t="shared" si="23"/>
        <v>0</v>
      </c>
      <c r="X68" s="345">
        <f t="shared" si="23"/>
        <v>0</v>
      </c>
      <c r="Y68" s="345">
        <f t="shared" si="23"/>
        <v>0</v>
      </c>
      <c r="Z68" s="345">
        <f t="shared" si="23"/>
        <v>0</v>
      </c>
      <c r="AA68" s="345">
        <f t="shared" si="23"/>
        <v>0</v>
      </c>
      <c r="AB68" s="345">
        <f t="shared" si="23"/>
        <v>0</v>
      </c>
      <c r="AC68" s="345">
        <f t="shared" si="23"/>
        <v>0</v>
      </c>
      <c r="AD68" s="345">
        <f t="shared" si="23"/>
        <v>0</v>
      </c>
      <c r="AE68" s="345">
        <f t="shared" si="23"/>
        <v>0</v>
      </c>
      <c r="AF68" s="345">
        <f t="shared" si="23"/>
        <v>0</v>
      </c>
      <c r="AG68" s="345">
        <f t="shared" si="23"/>
        <v>0</v>
      </c>
      <c r="AH68" s="345">
        <f t="shared" si="23"/>
        <v>0</v>
      </c>
      <c r="AI68" s="345">
        <f t="shared" si="23"/>
        <v>0</v>
      </c>
      <c r="AJ68" s="362">
        <f t="shared" si="23"/>
        <v>0</v>
      </c>
    </row>
    <row r="69" spans="1:36" x14ac:dyDescent="0.2">
      <c r="A69" s="239"/>
      <c r="B69" s="253" t="s">
        <v>122</v>
      </c>
      <c r="C69" s="236"/>
      <c r="D69" s="236"/>
      <c r="E69" s="236"/>
      <c r="F69" s="237" t="s">
        <v>75</v>
      </c>
      <c r="G69" s="237">
        <v>2</v>
      </c>
      <c r="H69" s="343"/>
      <c r="I69" s="352"/>
      <c r="J69" s="352"/>
      <c r="K69" s="352"/>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91"/>
    </row>
    <row r="70" spans="1:36" x14ac:dyDescent="0.2">
      <c r="A70" s="239"/>
      <c r="B70" s="432" t="s">
        <v>122</v>
      </c>
      <c r="C70" s="354" t="s">
        <v>532</v>
      </c>
      <c r="D70" s="355" t="s">
        <v>122</v>
      </c>
      <c r="E70" s="355"/>
      <c r="F70" s="356" t="s">
        <v>122</v>
      </c>
      <c r="G70" s="356"/>
      <c r="H70" s="357" t="s">
        <v>122</v>
      </c>
      <c r="I70" s="358" t="s">
        <v>122</v>
      </c>
      <c r="J70" s="358" t="s">
        <v>122</v>
      </c>
      <c r="K70" s="358" t="s">
        <v>122</v>
      </c>
      <c r="L70" s="356" t="s">
        <v>122</v>
      </c>
      <c r="M70" s="356" t="s">
        <v>122</v>
      </c>
      <c r="N70" s="356" t="s">
        <v>122</v>
      </c>
      <c r="O70" s="356" t="s">
        <v>122</v>
      </c>
      <c r="P70" s="356" t="s">
        <v>122</v>
      </c>
      <c r="Q70" s="356" t="s">
        <v>122</v>
      </c>
      <c r="R70" s="356" t="s">
        <v>122</v>
      </c>
      <c r="S70" s="356" t="s">
        <v>122</v>
      </c>
      <c r="T70" s="356" t="s">
        <v>122</v>
      </c>
      <c r="U70" s="356" t="s">
        <v>122</v>
      </c>
      <c r="V70" s="356" t="s">
        <v>122</v>
      </c>
      <c r="W70" s="356" t="s">
        <v>122</v>
      </c>
      <c r="X70" s="356" t="s">
        <v>122</v>
      </c>
      <c r="Y70" s="356" t="s">
        <v>122</v>
      </c>
      <c r="Z70" s="356" t="s">
        <v>122</v>
      </c>
      <c r="AA70" s="356" t="s">
        <v>122</v>
      </c>
      <c r="AB70" s="356" t="s">
        <v>122</v>
      </c>
      <c r="AC70" s="356" t="s">
        <v>122</v>
      </c>
      <c r="AD70" s="356" t="s">
        <v>122</v>
      </c>
      <c r="AE70" s="356" t="s">
        <v>122</v>
      </c>
      <c r="AF70" s="356" t="s">
        <v>122</v>
      </c>
      <c r="AG70" s="356" t="s">
        <v>122</v>
      </c>
      <c r="AH70" s="356" t="s">
        <v>122</v>
      </c>
      <c r="AI70" s="356" t="s">
        <v>122</v>
      </c>
      <c r="AJ70" s="392" t="s">
        <v>122</v>
      </c>
    </row>
    <row r="71" spans="1:36" ht="25.5" x14ac:dyDescent="0.2">
      <c r="A71" s="239"/>
      <c r="B71" s="252">
        <f>B68+0.1</f>
        <v>61.800000000000011</v>
      </c>
      <c r="C71" s="539" t="s">
        <v>556</v>
      </c>
      <c r="D71" s="540"/>
      <c r="E71" s="594"/>
      <c r="F71" s="541" t="s">
        <v>554</v>
      </c>
      <c r="G71" s="541">
        <v>2</v>
      </c>
      <c r="H71" s="343">
        <f t="shared" ref="H71:AJ71" si="24">SUM(H72:H73)</f>
        <v>0</v>
      </c>
      <c r="I71" s="352">
        <f t="shared" si="24"/>
        <v>0</v>
      </c>
      <c r="J71" s="352">
        <f t="shared" si="24"/>
        <v>0</v>
      </c>
      <c r="K71" s="352">
        <f t="shared" si="24"/>
        <v>0</v>
      </c>
      <c r="L71" s="345">
        <f t="shared" si="24"/>
        <v>1.3976851690737924E-2</v>
      </c>
      <c r="M71" s="345">
        <f t="shared" si="24"/>
        <v>3.4703631574369176E-2</v>
      </c>
      <c r="N71" s="345">
        <f t="shared" si="24"/>
        <v>5.787485422306915E-2</v>
      </c>
      <c r="O71" s="345">
        <f t="shared" si="24"/>
        <v>8.0336950014789466E-2</v>
      </c>
      <c r="P71" s="345">
        <f t="shared" si="24"/>
        <v>9.3867979575938065E-2</v>
      </c>
      <c r="Q71" s="345">
        <f t="shared" si="24"/>
        <v>8.9258135345217759E-2</v>
      </c>
      <c r="R71" s="345">
        <f t="shared" si="24"/>
        <v>8.4995137090067452E-2</v>
      </c>
      <c r="S71" s="345">
        <f t="shared" si="24"/>
        <v>8.1043814751859955E-2</v>
      </c>
      <c r="T71" s="345">
        <f t="shared" si="24"/>
        <v>7.7373287118357226E-2</v>
      </c>
      <c r="U71" s="345">
        <f t="shared" si="24"/>
        <v>7.3956379181382204E-2</v>
      </c>
      <c r="V71" s="345">
        <f t="shared" si="24"/>
        <v>7.0769124068727152E-2</v>
      </c>
      <c r="W71" s="345">
        <f t="shared" si="24"/>
        <v>6.7790336702008958E-2</v>
      </c>
      <c r="X71" s="345">
        <f t="shared" si="24"/>
        <v>6.5001248354192853E-2</v>
      </c>
      <c r="Y71" s="345">
        <f t="shared" si="24"/>
        <v>6.2385192974465653E-2</v>
      </c>
      <c r="Z71" s="345">
        <f t="shared" si="24"/>
        <v>5.9927337569018135E-2</v>
      </c>
      <c r="AA71" s="345">
        <f t="shared" si="24"/>
        <v>5.7614450119142013E-2</v>
      </c>
      <c r="AB71" s="345">
        <f t="shared" si="24"/>
        <v>5.5434699520569453E-2</v>
      </c>
      <c r="AC71" s="345">
        <f t="shared" si="24"/>
        <v>5.3377482871322712E-2</v>
      </c>
      <c r="AD71" s="345">
        <f t="shared" si="24"/>
        <v>5.1433276145547602E-2</v>
      </c>
      <c r="AE71" s="345">
        <f t="shared" si="24"/>
        <v>4.9593504889485551E-2</v>
      </c>
      <c r="AF71" s="345">
        <f t="shared" si="24"/>
        <v>4.785043208083728E-2</v>
      </c>
      <c r="AG71" s="345">
        <f t="shared" si="24"/>
        <v>4.6197060719469718E-2</v>
      </c>
      <c r="AH71" s="345">
        <f t="shared" si="24"/>
        <v>4.462704907816395E-2</v>
      </c>
      <c r="AI71" s="345">
        <f t="shared" si="24"/>
        <v>4.3134636847341312E-2</v>
      </c>
      <c r="AJ71" s="362">
        <f t="shared" si="24"/>
        <v>4.1714580666392109E-2</v>
      </c>
    </row>
    <row r="72" spans="1:36" x14ac:dyDescent="0.2">
      <c r="A72" s="239"/>
      <c r="B72" s="253" t="s">
        <v>122</v>
      </c>
      <c r="C72" s="236" t="s">
        <v>810</v>
      </c>
      <c r="D72" s="236"/>
      <c r="E72" s="236"/>
      <c r="F72" s="237" t="s">
        <v>75</v>
      </c>
      <c r="G72" s="237">
        <v>2</v>
      </c>
      <c r="H72" s="343">
        <v>0</v>
      </c>
      <c r="I72" s="352">
        <v>0</v>
      </c>
      <c r="J72" s="352">
        <v>0</v>
      </c>
      <c r="K72" s="352">
        <v>0</v>
      </c>
      <c r="L72" s="361">
        <v>1.3976851690737924E-2</v>
      </c>
      <c r="M72" s="361">
        <v>3.4703631574369176E-2</v>
      </c>
      <c r="N72" s="361">
        <v>5.787485422306915E-2</v>
      </c>
      <c r="O72" s="361">
        <v>8.0336950014789466E-2</v>
      </c>
      <c r="P72" s="361">
        <v>9.3867979575938065E-2</v>
      </c>
      <c r="Q72" s="361">
        <v>8.9258135345217759E-2</v>
      </c>
      <c r="R72" s="361">
        <v>8.4995137090067452E-2</v>
      </c>
      <c r="S72" s="361">
        <v>8.1043814751859955E-2</v>
      </c>
      <c r="T72" s="361">
        <v>7.7373287118357226E-2</v>
      </c>
      <c r="U72" s="361">
        <v>7.3956379181382204E-2</v>
      </c>
      <c r="V72" s="361">
        <v>7.0769124068727152E-2</v>
      </c>
      <c r="W72" s="361">
        <v>6.7790336702008958E-2</v>
      </c>
      <c r="X72" s="361">
        <v>6.5001248354192853E-2</v>
      </c>
      <c r="Y72" s="361">
        <v>6.2385192974465653E-2</v>
      </c>
      <c r="Z72" s="361">
        <v>5.9927337569018135E-2</v>
      </c>
      <c r="AA72" s="361">
        <v>5.7614450119142013E-2</v>
      </c>
      <c r="AB72" s="361">
        <v>5.5434699520569453E-2</v>
      </c>
      <c r="AC72" s="361">
        <v>5.3377482871322712E-2</v>
      </c>
      <c r="AD72" s="361">
        <v>5.1433276145547602E-2</v>
      </c>
      <c r="AE72" s="361">
        <v>4.9593504889485551E-2</v>
      </c>
      <c r="AF72" s="361">
        <v>4.785043208083728E-2</v>
      </c>
      <c r="AG72" s="361">
        <v>4.6197060719469718E-2</v>
      </c>
      <c r="AH72" s="361">
        <v>4.462704907816395E-2</v>
      </c>
      <c r="AI72" s="361">
        <v>4.3134636847341312E-2</v>
      </c>
      <c r="AJ72" s="391">
        <v>4.1714580666392109E-2</v>
      </c>
    </row>
    <row r="73" spans="1:36" x14ac:dyDescent="0.2">
      <c r="A73" s="239"/>
      <c r="B73" s="432" t="s">
        <v>122</v>
      </c>
      <c r="C73" s="354" t="s">
        <v>532</v>
      </c>
      <c r="D73" s="355" t="s">
        <v>122</v>
      </c>
      <c r="E73" s="355"/>
      <c r="F73" s="356" t="s">
        <v>122</v>
      </c>
      <c r="G73" s="356"/>
      <c r="H73" s="357" t="s">
        <v>122</v>
      </c>
      <c r="I73" s="358" t="s">
        <v>122</v>
      </c>
      <c r="J73" s="358" t="s">
        <v>122</v>
      </c>
      <c r="K73" s="358" t="s">
        <v>122</v>
      </c>
      <c r="L73" s="356" t="s">
        <v>122</v>
      </c>
      <c r="M73" s="356" t="s">
        <v>122</v>
      </c>
      <c r="N73" s="356" t="s">
        <v>122</v>
      </c>
      <c r="O73" s="356" t="s">
        <v>122</v>
      </c>
      <c r="P73" s="356" t="s">
        <v>122</v>
      </c>
      <c r="Q73" s="356" t="s">
        <v>122</v>
      </c>
      <c r="R73" s="356" t="s">
        <v>122</v>
      </c>
      <c r="S73" s="356" t="s">
        <v>122</v>
      </c>
      <c r="T73" s="356" t="s">
        <v>122</v>
      </c>
      <c r="U73" s="356" t="s">
        <v>122</v>
      </c>
      <c r="V73" s="356" t="s">
        <v>122</v>
      </c>
      <c r="W73" s="356" t="s">
        <v>122</v>
      </c>
      <c r="X73" s="356" t="s">
        <v>122</v>
      </c>
      <c r="Y73" s="356" t="s">
        <v>122</v>
      </c>
      <c r="Z73" s="356" t="s">
        <v>122</v>
      </c>
      <c r="AA73" s="356" t="s">
        <v>122</v>
      </c>
      <c r="AB73" s="356" t="s">
        <v>122</v>
      </c>
      <c r="AC73" s="356" t="s">
        <v>122</v>
      </c>
      <c r="AD73" s="356" t="s">
        <v>122</v>
      </c>
      <c r="AE73" s="356" t="s">
        <v>122</v>
      </c>
      <c r="AF73" s="356" t="s">
        <v>122</v>
      </c>
      <c r="AG73" s="356" t="s">
        <v>122</v>
      </c>
      <c r="AH73" s="356" t="s">
        <v>122</v>
      </c>
      <c r="AI73" s="356" t="s">
        <v>122</v>
      </c>
      <c r="AJ73" s="392" t="s">
        <v>122</v>
      </c>
    </row>
    <row r="74" spans="1:36" ht="25.5" x14ac:dyDescent="0.2">
      <c r="A74" s="239"/>
      <c r="B74" s="252">
        <f>B71+0.1</f>
        <v>61.900000000000013</v>
      </c>
      <c r="C74" s="539" t="s">
        <v>557</v>
      </c>
      <c r="D74" s="255"/>
      <c r="E74" s="595"/>
      <c r="F74" s="541" t="s">
        <v>554</v>
      </c>
      <c r="G74" s="541">
        <v>2</v>
      </c>
      <c r="H74" s="343">
        <f t="shared" ref="H74:AJ74" si="25">SUM(H75:H76)</f>
        <v>0</v>
      </c>
      <c r="I74" s="352">
        <f t="shared" si="25"/>
        <v>0</v>
      </c>
      <c r="J74" s="352">
        <f t="shared" si="25"/>
        <v>0</v>
      </c>
      <c r="K74" s="352">
        <f t="shared" si="25"/>
        <v>0</v>
      </c>
      <c r="L74" s="345">
        <f t="shared" si="25"/>
        <v>-5.7936881763742676E-2</v>
      </c>
      <c r="M74" s="345">
        <f t="shared" si="25"/>
        <v>-0.14385358332371645</v>
      </c>
      <c r="N74" s="345">
        <f t="shared" si="25"/>
        <v>-0.23990299535322634</v>
      </c>
      <c r="O74" s="345">
        <f t="shared" si="25"/>
        <v>-0.33301293290183231</v>
      </c>
      <c r="P74" s="345">
        <f t="shared" si="25"/>
        <v>-0.38910179162139347</v>
      </c>
      <c r="Q74" s="345">
        <f t="shared" si="25"/>
        <v>-0.36999305339806288</v>
      </c>
      <c r="R74" s="345">
        <f t="shared" si="25"/>
        <v>-0.35232206200939764</v>
      </c>
      <c r="S74" s="345">
        <f t="shared" si="25"/>
        <v>-0.33594303043744489</v>
      </c>
      <c r="T74" s="345">
        <f t="shared" si="25"/>
        <v>-0.32072794980138042</v>
      </c>
      <c r="U74" s="345">
        <f t="shared" si="25"/>
        <v>-0.30656417418707349</v>
      </c>
      <c r="V74" s="345">
        <f t="shared" si="25"/>
        <v>-0.29335235605386778</v>
      </c>
      <c r="W74" s="345">
        <f t="shared" si="25"/>
        <v>-0.28100467896009018</v>
      </c>
      <c r="X74" s="345">
        <f t="shared" si="25"/>
        <v>-0.269443342729907</v>
      </c>
      <c r="Y74" s="345">
        <f t="shared" si="25"/>
        <v>-0.25859926320639826</v>
      </c>
      <c r="Z74" s="345">
        <f t="shared" si="25"/>
        <v>-0.24841095462527463</v>
      </c>
      <c r="AA74" s="345">
        <f t="shared" si="25"/>
        <v>-0.23882356758838208</v>
      </c>
      <c r="AB74" s="345">
        <f t="shared" si="25"/>
        <v>-0.22978805977172545</v>
      </c>
      <c r="AC74" s="345">
        <f t="shared" si="25"/>
        <v>-0.2212604799986071</v>
      </c>
      <c r="AD74" s="345">
        <f t="shared" si="25"/>
        <v>-0.21320134925244139</v>
      </c>
      <c r="AE74" s="345">
        <f t="shared" si="25"/>
        <v>-0.20557512468533101</v>
      </c>
      <c r="AF74" s="345">
        <f t="shared" si="25"/>
        <v>-0.19834973477242857</v>
      </c>
      <c r="AG74" s="345">
        <f t="shared" si="25"/>
        <v>-0.19149617553071518</v>
      </c>
      <c r="AH74" s="345">
        <f t="shared" si="25"/>
        <v>-0.18498815921612222</v>
      </c>
      <c r="AI74" s="345">
        <f t="shared" si="25"/>
        <v>-0.17880180817847657</v>
      </c>
      <c r="AJ74" s="362">
        <f t="shared" si="25"/>
        <v>-0.1729153876258458</v>
      </c>
    </row>
    <row r="75" spans="1:36" x14ac:dyDescent="0.2">
      <c r="A75" s="239"/>
      <c r="B75" s="253" t="s">
        <v>122</v>
      </c>
      <c r="C75" s="236" t="s">
        <v>810</v>
      </c>
      <c r="D75" s="236"/>
      <c r="E75" s="236"/>
      <c r="F75" s="237" t="s">
        <v>75</v>
      </c>
      <c r="G75" s="237">
        <v>2</v>
      </c>
      <c r="H75" s="343">
        <v>0</v>
      </c>
      <c r="I75" s="352">
        <v>0</v>
      </c>
      <c r="J75" s="352">
        <v>0</v>
      </c>
      <c r="K75" s="352">
        <v>0</v>
      </c>
      <c r="L75" s="361">
        <v>-5.7936881763742676E-2</v>
      </c>
      <c r="M75" s="361">
        <v>-0.14385358332371645</v>
      </c>
      <c r="N75" s="361">
        <v>-0.23990299535322634</v>
      </c>
      <c r="O75" s="361">
        <v>-0.33301293290183231</v>
      </c>
      <c r="P75" s="361">
        <v>-0.38910179162139347</v>
      </c>
      <c r="Q75" s="361">
        <v>-0.36999305339806288</v>
      </c>
      <c r="R75" s="361">
        <v>-0.35232206200939764</v>
      </c>
      <c r="S75" s="361">
        <v>-0.33594303043744489</v>
      </c>
      <c r="T75" s="361">
        <v>-0.32072794980138042</v>
      </c>
      <c r="U75" s="361">
        <v>-0.30656417418707349</v>
      </c>
      <c r="V75" s="361">
        <v>-0.29335235605386778</v>
      </c>
      <c r="W75" s="361">
        <v>-0.28100467896009018</v>
      </c>
      <c r="X75" s="361">
        <v>-0.269443342729907</v>
      </c>
      <c r="Y75" s="361">
        <v>-0.25859926320639826</v>
      </c>
      <c r="Z75" s="361">
        <v>-0.24841095462527463</v>
      </c>
      <c r="AA75" s="361">
        <v>-0.23882356758838208</v>
      </c>
      <c r="AB75" s="361">
        <v>-0.22978805977172545</v>
      </c>
      <c r="AC75" s="361">
        <v>-0.2212604799986071</v>
      </c>
      <c r="AD75" s="361">
        <v>-0.21320134925244139</v>
      </c>
      <c r="AE75" s="361">
        <v>-0.20557512468533101</v>
      </c>
      <c r="AF75" s="361">
        <v>-0.19834973477242857</v>
      </c>
      <c r="AG75" s="361">
        <v>-0.19149617553071518</v>
      </c>
      <c r="AH75" s="361">
        <v>-0.18498815921612222</v>
      </c>
      <c r="AI75" s="361">
        <v>-0.17880180817847657</v>
      </c>
      <c r="AJ75" s="391">
        <v>-0.1729153876258458</v>
      </c>
    </row>
    <row r="76" spans="1:36" x14ac:dyDescent="0.2">
      <c r="A76" s="239"/>
      <c r="B76" s="432" t="s">
        <v>122</v>
      </c>
      <c r="C76" s="354" t="s">
        <v>532</v>
      </c>
      <c r="D76" s="355" t="s">
        <v>122</v>
      </c>
      <c r="E76" s="355"/>
      <c r="F76" s="356" t="s">
        <v>122</v>
      </c>
      <c r="G76" s="356"/>
      <c r="H76" s="357" t="s">
        <v>122</v>
      </c>
      <c r="I76" s="358" t="s">
        <v>122</v>
      </c>
      <c r="J76" s="358" t="s">
        <v>122</v>
      </c>
      <c r="K76" s="358" t="s">
        <v>122</v>
      </c>
      <c r="L76" s="356" t="s">
        <v>122</v>
      </c>
      <c r="M76" s="356" t="s">
        <v>122</v>
      </c>
      <c r="N76" s="356" t="s">
        <v>122</v>
      </c>
      <c r="O76" s="356" t="s">
        <v>122</v>
      </c>
      <c r="P76" s="356" t="s">
        <v>122</v>
      </c>
      <c r="Q76" s="356" t="s">
        <v>122</v>
      </c>
      <c r="R76" s="356" t="s">
        <v>122</v>
      </c>
      <c r="S76" s="356" t="s">
        <v>122</v>
      </c>
      <c r="T76" s="356" t="s">
        <v>122</v>
      </c>
      <c r="U76" s="356" t="s">
        <v>122</v>
      </c>
      <c r="V76" s="356" t="s">
        <v>122</v>
      </c>
      <c r="W76" s="356" t="s">
        <v>122</v>
      </c>
      <c r="X76" s="356" t="s">
        <v>122</v>
      </c>
      <c r="Y76" s="356" t="s">
        <v>122</v>
      </c>
      <c r="Z76" s="356" t="s">
        <v>122</v>
      </c>
      <c r="AA76" s="356" t="s">
        <v>122</v>
      </c>
      <c r="AB76" s="356" t="s">
        <v>122</v>
      </c>
      <c r="AC76" s="356" t="s">
        <v>122</v>
      </c>
      <c r="AD76" s="356" t="s">
        <v>122</v>
      </c>
      <c r="AE76" s="356" t="s">
        <v>122</v>
      </c>
      <c r="AF76" s="356" t="s">
        <v>122</v>
      </c>
      <c r="AG76" s="356" t="s">
        <v>122</v>
      </c>
      <c r="AH76" s="356" t="s">
        <v>122</v>
      </c>
      <c r="AI76" s="356" t="s">
        <v>122</v>
      </c>
      <c r="AJ76" s="392" t="s">
        <v>122</v>
      </c>
    </row>
    <row r="77" spans="1:36" ht="25.5" x14ac:dyDescent="0.2">
      <c r="A77" s="239"/>
      <c r="B77" s="256">
        <f>B45</f>
        <v>61.1</v>
      </c>
      <c r="C77" s="539" t="s">
        <v>558</v>
      </c>
      <c r="D77" s="540"/>
      <c r="E77" s="594"/>
      <c r="F77" s="541" t="s">
        <v>554</v>
      </c>
      <c r="G77" s="541">
        <v>2</v>
      </c>
      <c r="H77" s="343">
        <f t="shared" ref="H77:AJ77" si="26">SUM(H78:H79)</f>
        <v>0</v>
      </c>
      <c r="I77" s="352">
        <f t="shared" si="26"/>
        <v>0</v>
      </c>
      <c r="J77" s="352">
        <f t="shared" si="26"/>
        <v>0</v>
      </c>
      <c r="K77" s="352">
        <f t="shared" si="26"/>
        <v>0</v>
      </c>
      <c r="L77" s="345">
        <f t="shared" si="26"/>
        <v>0</v>
      </c>
      <c r="M77" s="345">
        <f t="shared" si="26"/>
        <v>0</v>
      </c>
      <c r="N77" s="345">
        <f t="shared" si="26"/>
        <v>0</v>
      </c>
      <c r="O77" s="345">
        <f t="shared" si="26"/>
        <v>0</v>
      </c>
      <c r="P77" s="345">
        <f t="shared" si="26"/>
        <v>0</v>
      </c>
      <c r="Q77" s="345">
        <f t="shared" si="26"/>
        <v>0</v>
      </c>
      <c r="R77" s="345">
        <f t="shared" si="26"/>
        <v>0</v>
      </c>
      <c r="S77" s="345">
        <f t="shared" si="26"/>
        <v>0</v>
      </c>
      <c r="T77" s="345">
        <f t="shared" si="26"/>
        <v>0</v>
      </c>
      <c r="U77" s="345">
        <f t="shared" si="26"/>
        <v>0</v>
      </c>
      <c r="V77" s="345">
        <f t="shared" si="26"/>
        <v>0</v>
      </c>
      <c r="W77" s="345">
        <f t="shared" si="26"/>
        <v>0</v>
      </c>
      <c r="X77" s="345">
        <f t="shared" si="26"/>
        <v>0</v>
      </c>
      <c r="Y77" s="345">
        <f t="shared" si="26"/>
        <v>0</v>
      </c>
      <c r="Z77" s="345">
        <f t="shared" si="26"/>
        <v>0</v>
      </c>
      <c r="AA77" s="345">
        <f t="shared" si="26"/>
        <v>0</v>
      </c>
      <c r="AB77" s="345">
        <f t="shared" si="26"/>
        <v>0</v>
      </c>
      <c r="AC77" s="345">
        <f t="shared" si="26"/>
        <v>0</v>
      </c>
      <c r="AD77" s="345">
        <f t="shared" si="26"/>
        <v>0</v>
      </c>
      <c r="AE77" s="345">
        <f t="shared" si="26"/>
        <v>0</v>
      </c>
      <c r="AF77" s="345">
        <f t="shared" si="26"/>
        <v>0</v>
      </c>
      <c r="AG77" s="345">
        <f t="shared" si="26"/>
        <v>0</v>
      </c>
      <c r="AH77" s="345">
        <f t="shared" si="26"/>
        <v>0</v>
      </c>
      <c r="AI77" s="345">
        <f t="shared" si="26"/>
        <v>0</v>
      </c>
      <c r="AJ77" s="362">
        <f t="shared" si="26"/>
        <v>0</v>
      </c>
    </row>
    <row r="78" spans="1:36" x14ac:dyDescent="0.2">
      <c r="A78" s="239"/>
      <c r="B78" s="253" t="s">
        <v>122</v>
      </c>
      <c r="C78" s="236"/>
      <c r="D78" s="236"/>
      <c r="E78" s="236"/>
      <c r="F78" s="237" t="s">
        <v>75</v>
      </c>
      <c r="G78" s="237">
        <v>2</v>
      </c>
      <c r="H78" s="343"/>
      <c r="I78" s="352"/>
      <c r="J78" s="352"/>
      <c r="K78" s="352"/>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91"/>
    </row>
    <row r="79" spans="1:36" ht="15.75" thickBot="1" x14ac:dyDescent="0.25">
      <c r="A79" s="239"/>
      <c r="B79" s="542" t="s">
        <v>122</v>
      </c>
      <c r="C79" s="354" t="s">
        <v>532</v>
      </c>
      <c r="D79" s="355" t="s">
        <v>122</v>
      </c>
      <c r="E79" s="596"/>
      <c r="F79" s="543" t="s">
        <v>122</v>
      </c>
      <c r="G79" s="543"/>
      <c r="H79" s="544" t="s">
        <v>122</v>
      </c>
      <c r="I79" s="545" t="s">
        <v>122</v>
      </c>
      <c r="J79" s="545" t="s">
        <v>122</v>
      </c>
      <c r="K79" s="545" t="s">
        <v>122</v>
      </c>
      <c r="L79" s="543" t="s">
        <v>122</v>
      </c>
      <c r="M79" s="543" t="s">
        <v>122</v>
      </c>
      <c r="N79" s="543" t="s">
        <v>122</v>
      </c>
      <c r="O79" s="543" t="s">
        <v>122</v>
      </c>
      <c r="P79" s="543" t="s">
        <v>122</v>
      </c>
      <c r="Q79" s="543" t="s">
        <v>122</v>
      </c>
      <c r="R79" s="543" t="s">
        <v>122</v>
      </c>
      <c r="S79" s="543" t="s">
        <v>122</v>
      </c>
      <c r="T79" s="543" t="s">
        <v>122</v>
      </c>
      <c r="U79" s="543" t="s">
        <v>122</v>
      </c>
      <c r="V79" s="543" t="s">
        <v>122</v>
      </c>
      <c r="W79" s="543" t="s">
        <v>122</v>
      </c>
      <c r="X79" s="543" t="s">
        <v>122</v>
      </c>
      <c r="Y79" s="543" t="s">
        <v>122</v>
      </c>
      <c r="Z79" s="543" t="s">
        <v>122</v>
      </c>
      <c r="AA79" s="543" t="s">
        <v>122</v>
      </c>
      <c r="AB79" s="543" t="s">
        <v>122</v>
      </c>
      <c r="AC79" s="543" t="s">
        <v>122</v>
      </c>
      <c r="AD79" s="543" t="s">
        <v>122</v>
      </c>
      <c r="AE79" s="543" t="s">
        <v>122</v>
      </c>
      <c r="AF79" s="543" t="s">
        <v>122</v>
      </c>
      <c r="AG79" s="543" t="s">
        <v>122</v>
      </c>
      <c r="AH79" s="543" t="s">
        <v>122</v>
      </c>
      <c r="AI79" s="543" t="s">
        <v>122</v>
      </c>
      <c r="AJ79" s="546" t="s">
        <v>122</v>
      </c>
    </row>
    <row r="80" spans="1:36" x14ac:dyDescent="0.2">
      <c r="A80" s="239"/>
      <c r="B80" s="231"/>
      <c r="C80" s="239"/>
      <c r="D80" s="257"/>
      <c r="E80" s="257"/>
      <c r="F80" s="220"/>
      <c r="G80" s="220"/>
      <c r="H80" s="220"/>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row>
    <row r="81" spans="1:36" x14ac:dyDescent="0.2">
      <c r="A81" s="239"/>
      <c r="B81" s="231"/>
      <c r="C81" s="144" t="str">
        <f>'TITLE PAGE'!B9</f>
        <v>Company:</v>
      </c>
      <c r="D81" s="259" t="str">
        <f>'TITLE PAGE'!D9</f>
        <v>Wessex Water</v>
      </c>
      <c r="E81" s="597"/>
      <c r="F81" s="220"/>
      <c r="G81" s="220"/>
      <c r="H81" s="220"/>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row>
    <row r="82" spans="1:36" x14ac:dyDescent="0.2">
      <c r="A82" s="239"/>
      <c r="B82" s="231"/>
      <c r="C82" s="147" t="str">
        <f>'TITLE PAGE'!B10</f>
        <v>Resource Zone Name:</v>
      </c>
      <c r="D82" s="149" t="str">
        <f>'TITLE PAGE'!D10</f>
        <v>Supply Area</v>
      </c>
      <c r="E82" s="597"/>
      <c r="F82" s="220"/>
      <c r="G82" s="220"/>
      <c r="H82" s="220"/>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row>
    <row r="83" spans="1:36" x14ac:dyDescent="0.2">
      <c r="A83" s="239"/>
      <c r="B83" s="231"/>
      <c r="C83" s="147" t="str">
        <f>'TITLE PAGE'!B11</f>
        <v>Resource Zone Number:</v>
      </c>
      <c r="D83" s="149">
        <f>'TITLE PAGE'!D11</f>
        <v>1</v>
      </c>
      <c r="E83" s="597"/>
      <c r="F83" s="220"/>
      <c r="G83" s="220"/>
      <c r="H83" s="220"/>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row>
    <row r="84" spans="1:36" x14ac:dyDescent="0.2">
      <c r="A84" s="239"/>
      <c r="B84" s="231"/>
      <c r="C84" s="147" t="str">
        <f>'TITLE PAGE'!B12</f>
        <v xml:space="preserve">Planning Scenario Name:                                                                     </v>
      </c>
      <c r="D84" s="149" t="str">
        <f>'TITLE PAGE'!D12</f>
        <v>Dry Year Annual Average</v>
      </c>
      <c r="E84" s="597"/>
      <c r="F84" s="220"/>
      <c r="G84" s="220"/>
      <c r="H84" s="220"/>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row>
    <row r="85" spans="1:36" x14ac:dyDescent="0.2">
      <c r="A85" s="239"/>
      <c r="B85" s="239"/>
      <c r="C85" s="150" t="str">
        <f>'TITLE PAGE'!B13</f>
        <v xml:space="preserve">Chosen Level of Service:  </v>
      </c>
      <c r="D85" s="260" t="str">
        <f>'TITLE PAGE'!D13</f>
        <v>Company</v>
      </c>
      <c r="E85" s="597"/>
      <c r="F85" s="220"/>
      <c r="G85" s="220"/>
      <c r="H85" s="220"/>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row>
    <row r="86" spans="1:36" x14ac:dyDescent="0.2">
      <c r="A86" s="239"/>
      <c r="B86" s="239"/>
      <c r="C86" s="239"/>
      <c r="D86" s="239"/>
      <c r="E86" s="239"/>
      <c r="F86" s="220"/>
      <c r="G86" s="220"/>
      <c r="H86" s="220"/>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row>
  </sheetData>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K36"/>
  <sheetViews>
    <sheetView zoomScale="60" zoomScaleNormal="60" workbookViewId="0">
      <selection activeCell="H34" sqref="H34"/>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65"/>
      <c r="B1" s="157"/>
      <c r="C1" s="158" t="s">
        <v>559</v>
      </c>
      <c r="D1" s="194"/>
      <c r="E1" s="261"/>
      <c r="F1" s="161"/>
      <c r="G1" s="161"/>
      <c r="H1" s="161"/>
      <c r="I1" s="161"/>
      <c r="J1" s="162"/>
      <c r="K1" s="162"/>
      <c r="L1" s="262"/>
      <c r="M1" s="162"/>
      <c r="N1" s="162"/>
      <c r="O1" s="162"/>
      <c r="P1" s="163"/>
      <c r="Q1" s="163"/>
      <c r="R1" s="163"/>
      <c r="S1" s="163"/>
      <c r="T1" s="163"/>
      <c r="U1" s="163"/>
      <c r="V1" s="163"/>
      <c r="W1" s="163"/>
      <c r="X1" s="163"/>
      <c r="Y1" s="163"/>
      <c r="Z1" s="163"/>
      <c r="AA1" s="163"/>
      <c r="AB1" s="163"/>
      <c r="AC1" s="163"/>
      <c r="AD1" s="163"/>
      <c r="AE1" s="163"/>
      <c r="AF1" s="163"/>
      <c r="AG1" s="163"/>
      <c r="AH1" s="165"/>
      <c r="AI1" s="163"/>
      <c r="AJ1" s="163"/>
      <c r="AK1" s="163"/>
    </row>
    <row r="2" spans="1:37" ht="32.25" thickBot="1" x14ac:dyDescent="0.25">
      <c r="A2" s="167"/>
      <c r="B2" s="167"/>
      <c r="C2" s="263" t="s">
        <v>527</v>
      </c>
      <c r="D2" s="169" t="s">
        <v>138</v>
      </c>
      <c r="E2" s="264" t="s">
        <v>112</v>
      </c>
      <c r="F2" s="169" t="s">
        <v>139</v>
      </c>
      <c r="G2" s="169" t="s">
        <v>186</v>
      </c>
      <c r="H2" s="199" t="str">
        <f>'TITLE PAGE'!D14</f>
        <v>2017-18</v>
      </c>
      <c r="I2" s="265" t="str">
        <f>'WRZ summary'!E5</f>
        <v>For info 2017-18</v>
      </c>
      <c r="J2" s="265" t="str">
        <f>'WRZ summary'!F5</f>
        <v>For info 2018-19</v>
      </c>
      <c r="K2" s="265" t="str">
        <f>'WRZ summary'!G5</f>
        <v>For info 2019-20</v>
      </c>
      <c r="L2" s="200" t="str">
        <f>'WRZ summary'!H5</f>
        <v>2020-21</v>
      </c>
      <c r="M2" s="200" t="str">
        <f>'WRZ summary'!I5</f>
        <v>2021-22</v>
      </c>
      <c r="N2" s="200" t="str">
        <f>'WRZ summary'!J5</f>
        <v>2022-23</v>
      </c>
      <c r="O2" s="200" t="str">
        <f>'WRZ summary'!K5</f>
        <v>2023-24</v>
      </c>
      <c r="P2" s="200" t="str">
        <f>'WRZ summary'!L5</f>
        <v>2024-25</v>
      </c>
      <c r="Q2" s="200" t="str">
        <f>'WRZ summary'!M5</f>
        <v>2025-26</v>
      </c>
      <c r="R2" s="200" t="str">
        <f>'WRZ summary'!N5</f>
        <v>2026-27</v>
      </c>
      <c r="S2" s="200" t="str">
        <f>'WRZ summary'!O5</f>
        <v>2027-28</v>
      </c>
      <c r="T2" s="200" t="str">
        <f>'WRZ summary'!P5</f>
        <v>2028-29</v>
      </c>
      <c r="U2" s="200" t="str">
        <f>'WRZ summary'!Q5</f>
        <v>2029-2030</v>
      </c>
      <c r="V2" s="200" t="str">
        <f>'WRZ summary'!R5</f>
        <v>2030-2031</v>
      </c>
      <c r="W2" s="200" t="str">
        <f>'WRZ summary'!S5</f>
        <v>2031-2032</v>
      </c>
      <c r="X2" s="200" t="str">
        <f>'WRZ summary'!T5</f>
        <v>2032-33</v>
      </c>
      <c r="Y2" s="200" t="str">
        <f>'WRZ summary'!U5</f>
        <v>2033-34</v>
      </c>
      <c r="Z2" s="200" t="str">
        <f>'WRZ summary'!V5</f>
        <v>2034-35</v>
      </c>
      <c r="AA2" s="200" t="str">
        <f>'WRZ summary'!W5</f>
        <v>2035-36</v>
      </c>
      <c r="AB2" s="200" t="str">
        <f>'WRZ summary'!X5</f>
        <v>2036-37</v>
      </c>
      <c r="AC2" s="200" t="str">
        <f>'WRZ summary'!Y5</f>
        <v>2037-38</v>
      </c>
      <c r="AD2" s="200" t="str">
        <f>'WRZ summary'!Z5</f>
        <v>2038-39</v>
      </c>
      <c r="AE2" s="200" t="str">
        <f>'WRZ summary'!AA5</f>
        <v>2039-40</v>
      </c>
      <c r="AF2" s="200" t="str">
        <f>'WRZ summary'!AB5</f>
        <v>2040-41</v>
      </c>
      <c r="AG2" s="200" t="str">
        <f>'WRZ summary'!AC5</f>
        <v>2041-42</v>
      </c>
      <c r="AH2" s="200" t="str">
        <f>'WRZ summary'!AD5</f>
        <v>2042-43</v>
      </c>
      <c r="AI2" s="200" t="str">
        <f>'WRZ summary'!AE5</f>
        <v>2043-44</v>
      </c>
      <c r="AJ2" s="174" t="str">
        <f>'WRZ summary'!AF5</f>
        <v>2044-45</v>
      </c>
      <c r="AK2" s="266"/>
    </row>
    <row r="3" spans="1:37" ht="15.75" thickBot="1" x14ac:dyDescent="0.25">
      <c r="A3" s="156"/>
      <c r="B3" s="1069" t="s">
        <v>143</v>
      </c>
      <c r="C3" s="267" t="s">
        <v>560</v>
      </c>
      <c r="D3" s="387" t="s">
        <v>561</v>
      </c>
      <c r="E3" s="613" t="s">
        <v>141</v>
      </c>
      <c r="F3" s="268" t="s">
        <v>75</v>
      </c>
      <c r="G3" s="268">
        <v>2</v>
      </c>
      <c r="H3" s="388">
        <f>'2. BL Supply'!H3</f>
        <v>0</v>
      </c>
      <c r="I3" s="353">
        <f>'2. BL Supply'!I3</f>
        <v>0</v>
      </c>
      <c r="J3" s="353">
        <f>'2. BL Supply'!J3</f>
        <v>0</v>
      </c>
      <c r="K3" s="353">
        <f>'2. BL Supply'!K3</f>
        <v>0</v>
      </c>
      <c r="L3" s="345">
        <f>'2. BL Supply'!L3</f>
        <v>0</v>
      </c>
      <c r="M3" s="345">
        <f>'2. BL Supply'!M3</f>
        <v>0</v>
      </c>
      <c r="N3" s="345">
        <f>'2. BL Supply'!N3</f>
        <v>0</v>
      </c>
      <c r="O3" s="345">
        <f>'2. BL Supply'!O3</f>
        <v>0</v>
      </c>
      <c r="P3" s="345">
        <f>'2. BL Supply'!P3</f>
        <v>0</v>
      </c>
      <c r="Q3" s="345">
        <f>'2. BL Supply'!Q3</f>
        <v>0</v>
      </c>
      <c r="R3" s="345">
        <f>'2. BL Supply'!R3</f>
        <v>0</v>
      </c>
      <c r="S3" s="345">
        <f>'2. BL Supply'!S3</f>
        <v>0</v>
      </c>
      <c r="T3" s="345">
        <f>'2. BL Supply'!T3</f>
        <v>0</v>
      </c>
      <c r="U3" s="345">
        <f>'2. BL Supply'!U3</f>
        <v>0</v>
      </c>
      <c r="V3" s="345">
        <f>'2. BL Supply'!V3</f>
        <v>0</v>
      </c>
      <c r="W3" s="345">
        <f>'2. BL Supply'!W3</f>
        <v>0</v>
      </c>
      <c r="X3" s="345">
        <f>'2. BL Supply'!X3</f>
        <v>0</v>
      </c>
      <c r="Y3" s="345">
        <f>'2. BL Supply'!Y3</f>
        <v>0</v>
      </c>
      <c r="Z3" s="345">
        <f>'2. BL Supply'!Z3</f>
        <v>0</v>
      </c>
      <c r="AA3" s="345">
        <f>'2. BL Supply'!AA3</f>
        <v>0</v>
      </c>
      <c r="AB3" s="345">
        <f>'2. BL Supply'!AB3</f>
        <v>0</v>
      </c>
      <c r="AC3" s="345">
        <f>'2. BL Supply'!AC3</f>
        <v>0</v>
      </c>
      <c r="AD3" s="345">
        <f>'2. BL Supply'!AD3</f>
        <v>0</v>
      </c>
      <c r="AE3" s="345">
        <f>'2. BL Supply'!AE3</f>
        <v>0</v>
      </c>
      <c r="AF3" s="345">
        <f>'2. BL Supply'!AF3</f>
        <v>0</v>
      </c>
      <c r="AG3" s="345">
        <f>'2. BL Supply'!AG3</f>
        <v>0</v>
      </c>
      <c r="AH3" s="345">
        <f>'2. BL Supply'!AH3</f>
        <v>0</v>
      </c>
      <c r="AI3" s="345">
        <f>'2. BL Supply'!AI3</f>
        <v>0</v>
      </c>
      <c r="AJ3" s="345">
        <f>'2. BL Supply'!AJ3</f>
        <v>0</v>
      </c>
      <c r="AK3" s="154"/>
    </row>
    <row r="4" spans="1:37" x14ac:dyDescent="0.2">
      <c r="A4" s="156"/>
      <c r="B4" s="1070"/>
      <c r="C4" s="269" t="s">
        <v>562</v>
      </c>
      <c r="D4" s="342" t="s">
        <v>563</v>
      </c>
      <c r="E4" s="270" t="s">
        <v>564</v>
      </c>
      <c r="F4" s="271" t="s">
        <v>75</v>
      </c>
      <c r="G4" s="271">
        <v>2</v>
      </c>
      <c r="H4" s="343">
        <f>'2. BL Supply'!H4+'6. Preferred (Scenario Yr)'!H8</f>
        <v>0</v>
      </c>
      <c r="I4" s="353">
        <f>'2. BL Supply'!I4+'6. Preferred (Scenario Yr)'!I8</f>
        <v>0</v>
      </c>
      <c r="J4" s="353">
        <f>'2. BL Supply'!J4+'6. Preferred (Scenario Yr)'!J8</f>
        <v>0</v>
      </c>
      <c r="K4" s="353">
        <f>'2. BL Supply'!K4+'6. Preferred (Scenario Yr)'!K8</f>
        <v>0</v>
      </c>
      <c r="L4" s="345">
        <f>'2. BL Supply'!L4+'6. Preferred (Scenario Yr)'!L8</f>
        <v>0</v>
      </c>
      <c r="M4" s="345">
        <f>'2. BL Supply'!M4+'6. Preferred (Scenario Yr)'!M8</f>
        <v>0</v>
      </c>
      <c r="N4" s="345">
        <f>'2. BL Supply'!N4+'6. Preferred (Scenario Yr)'!N8</f>
        <v>0</v>
      </c>
      <c r="O4" s="345">
        <f>'2. BL Supply'!O4+'6. Preferred (Scenario Yr)'!O8</f>
        <v>0</v>
      </c>
      <c r="P4" s="345">
        <f>'2. BL Supply'!P4+'6. Preferred (Scenario Yr)'!P8</f>
        <v>0</v>
      </c>
      <c r="Q4" s="345">
        <f>'2. BL Supply'!Q4+'6. Preferred (Scenario Yr)'!Q8</f>
        <v>0</v>
      </c>
      <c r="R4" s="345">
        <f>'2. BL Supply'!R4+'6. Preferred (Scenario Yr)'!R8</f>
        <v>0</v>
      </c>
      <c r="S4" s="345">
        <f>'2. BL Supply'!S4+'6. Preferred (Scenario Yr)'!S8</f>
        <v>0</v>
      </c>
      <c r="T4" s="345">
        <f>'2. BL Supply'!T4+'6. Preferred (Scenario Yr)'!T8</f>
        <v>0</v>
      </c>
      <c r="U4" s="345">
        <f>'2. BL Supply'!U4+'6. Preferred (Scenario Yr)'!U8</f>
        <v>0</v>
      </c>
      <c r="V4" s="345">
        <f>'2. BL Supply'!V4+'6. Preferred (Scenario Yr)'!V8</f>
        <v>0</v>
      </c>
      <c r="W4" s="345">
        <f>'2. BL Supply'!W4+'6. Preferred (Scenario Yr)'!W8</f>
        <v>0</v>
      </c>
      <c r="X4" s="345">
        <f>'2. BL Supply'!X4+'6. Preferred (Scenario Yr)'!X8</f>
        <v>0</v>
      </c>
      <c r="Y4" s="345">
        <f>'2. BL Supply'!Y4+'6. Preferred (Scenario Yr)'!Y8</f>
        <v>0</v>
      </c>
      <c r="Z4" s="345">
        <f>'2. BL Supply'!Z4+'6. Preferred (Scenario Yr)'!Z8</f>
        <v>0</v>
      </c>
      <c r="AA4" s="345">
        <f>'2. BL Supply'!AA4+'6. Preferred (Scenario Yr)'!AA8</f>
        <v>0</v>
      </c>
      <c r="AB4" s="345">
        <f>'2. BL Supply'!AB4+'6. Preferred (Scenario Yr)'!AB8</f>
        <v>0</v>
      </c>
      <c r="AC4" s="345">
        <f>'2. BL Supply'!AC4+'6. Preferred (Scenario Yr)'!AC8</f>
        <v>0</v>
      </c>
      <c r="AD4" s="345">
        <f>'2. BL Supply'!AD4+'6. Preferred (Scenario Yr)'!AD8</f>
        <v>0</v>
      </c>
      <c r="AE4" s="345">
        <f>'2. BL Supply'!AE4+'6. Preferred (Scenario Yr)'!AE8</f>
        <v>0</v>
      </c>
      <c r="AF4" s="345">
        <f>'2. BL Supply'!AF4+'6. Preferred (Scenario Yr)'!AF8</f>
        <v>0</v>
      </c>
      <c r="AG4" s="345">
        <f>'2. BL Supply'!AG4+'6. Preferred (Scenario Yr)'!AG8</f>
        <v>0</v>
      </c>
      <c r="AH4" s="345">
        <f>'2. BL Supply'!AH4+'6. Preferred (Scenario Yr)'!AH8</f>
        <v>0</v>
      </c>
      <c r="AI4" s="345">
        <f>'2. BL Supply'!AI4+'6. Preferred (Scenario Yr)'!AI8</f>
        <v>0</v>
      </c>
      <c r="AJ4" s="345">
        <f>'2. BL Supply'!AJ4+'6. Preferred (Scenario Yr)'!AJ8</f>
        <v>0</v>
      </c>
      <c r="AK4" s="154"/>
    </row>
    <row r="5" spans="1:37" x14ac:dyDescent="0.2">
      <c r="A5" s="272"/>
      <c r="B5" s="1070"/>
      <c r="C5" s="273" t="s">
        <v>122</v>
      </c>
      <c r="D5" s="274" t="s">
        <v>122</v>
      </c>
      <c r="E5" s="275" t="s">
        <v>122</v>
      </c>
      <c r="F5" s="276" t="s">
        <v>122</v>
      </c>
      <c r="G5" s="276">
        <v>2</v>
      </c>
      <c r="H5" s="277" t="s">
        <v>122</v>
      </c>
      <c r="I5" s="278" t="s">
        <v>122</v>
      </c>
      <c r="J5" s="278" t="s">
        <v>122</v>
      </c>
      <c r="K5" s="278" t="s">
        <v>122</v>
      </c>
      <c r="L5" s="279" t="s">
        <v>122</v>
      </c>
      <c r="M5" s="279" t="s">
        <v>122</v>
      </c>
      <c r="N5" s="279" t="s">
        <v>122</v>
      </c>
      <c r="O5" s="279" t="s">
        <v>122</v>
      </c>
      <c r="P5" s="279" t="s">
        <v>122</v>
      </c>
      <c r="Q5" s="279" t="s">
        <v>122</v>
      </c>
      <c r="R5" s="279" t="s">
        <v>122</v>
      </c>
      <c r="S5" s="279" t="s">
        <v>122</v>
      </c>
      <c r="T5" s="279" t="s">
        <v>122</v>
      </c>
      <c r="U5" s="279" t="s">
        <v>122</v>
      </c>
      <c r="V5" s="279" t="s">
        <v>122</v>
      </c>
      <c r="W5" s="279" t="s">
        <v>122</v>
      </c>
      <c r="X5" s="279" t="s">
        <v>122</v>
      </c>
      <c r="Y5" s="279" t="s">
        <v>122</v>
      </c>
      <c r="Z5" s="279" t="s">
        <v>122</v>
      </c>
      <c r="AA5" s="279" t="s">
        <v>122</v>
      </c>
      <c r="AB5" s="279" t="s">
        <v>122</v>
      </c>
      <c r="AC5" s="279" t="s">
        <v>122</v>
      </c>
      <c r="AD5" s="279" t="s">
        <v>122</v>
      </c>
      <c r="AE5" s="279" t="s">
        <v>122</v>
      </c>
      <c r="AF5" s="279" t="s">
        <v>122</v>
      </c>
      <c r="AG5" s="279" t="s">
        <v>122</v>
      </c>
      <c r="AH5" s="279" t="s">
        <v>122</v>
      </c>
      <c r="AI5" s="279" t="s">
        <v>122</v>
      </c>
      <c r="AJ5" s="279" t="s">
        <v>122</v>
      </c>
      <c r="AK5" s="154"/>
    </row>
    <row r="6" spans="1:37" x14ac:dyDescent="0.2">
      <c r="A6" s="272"/>
      <c r="B6" s="1070"/>
      <c r="C6" s="273" t="s">
        <v>122</v>
      </c>
      <c r="D6" s="274" t="s">
        <v>122</v>
      </c>
      <c r="E6" s="275" t="s">
        <v>122</v>
      </c>
      <c r="F6" s="276" t="s">
        <v>122</v>
      </c>
      <c r="G6" s="276">
        <v>2</v>
      </c>
      <c r="H6" s="277" t="s">
        <v>122</v>
      </c>
      <c r="I6" s="278" t="s">
        <v>122</v>
      </c>
      <c r="J6" s="278" t="s">
        <v>122</v>
      </c>
      <c r="K6" s="278" t="s">
        <v>122</v>
      </c>
      <c r="L6" s="279" t="s">
        <v>122</v>
      </c>
      <c r="M6" s="279" t="s">
        <v>122</v>
      </c>
      <c r="N6" s="279" t="s">
        <v>122</v>
      </c>
      <c r="O6" s="279" t="s">
        <v>122</v>
      </c>
      <c r="P6" s="279" t="s">
        <v>122</v>
      </c>
      <c r="Q6" s="279" t="s">
        <v>122</v>
      </c>
      <c r="R6" s="279" t="s">
        <v>122</v>
      </c>
      <c r="S6" s="279" t="s">
        <v>122</v>
      </c>
      <c r="T6" s="279" t="s">
        <v>122</v>
      </c>
      <c r="U6" s="279" t="s">
        <v>122</v>
      </c>
      <c r="V6" s="279" t="s">
        <v>122</v>
      </c>
      <c r="W6" s="279" t="s">
        <v>122</v>
      </c>
      <c r="X6" s="279" t="s">
        <v>122</v>
      </c>
      <c r="Y6" s="279" t="s">
        <v>122</v>
      </c>
      <c r="Z6" s="279" t="s">
        <v>122</v>
      </c>
      <c r="AA6" s="279" t="s">
        <v>122</v>
      </c>
      <c r="AB6" s="279" t="s">
        <v>122</v>
      </c>
      <c r="AC6" s="279" t="s">
        <v>122</v>
      </c>
      <c r="AD6" s="279" t="s">
        <v>122</v>
      </c>
      <c r="AE6" s="279" t="s">
        <v>122</v>
      </c>
      <c r="AF6" s="279" t="s">
        <v>122</v>
      </c>
      <c r="AG6" s="279" t="s">
        <v>122</v>
      </c>
      <c r="AH6" s="279" t="s">
        <v>122</v>
      </c>
      <c r="AI6" s="279" t="s">
        <v>122</v>
      </c>
      <c r="AJ6" s="279" t="s">
        <v>122</v>
      </c>
      <c r="AK6" s="154"/>
    </row>
    <row r="7" spans="1:37" ht="15.75" thickBot="1" x14ac:dyDescent="0.25">
      <c r="A7" s="272"/>
      <c r="B7" s="1070"/>
      <c r="C7" s="273" t="s">
        <v>122</v>
      </c>
      <c r="D7" s="280" t="s">
        <v>122</v>
      </c>
      <c r="E7" s="275" t="s">
        <v>122</v>
      </c>
      <c r="F7" s="276" t="s">
        <v>122</v>
      </c>
      <c r="G7" s="276">
        <v>2</v>
      </c>
      <c r="H7" s="277" t="s">
        <v>122</v>
      </c>
      <c r="I7" s="278" t="s">
        <v>122</v>
      </c>
      <c r="J7" s="278" t="s">
        <v>122</v>
      </c>
      <c r="K7" s="278" t="s">
        <v>122</v>
      </c>
      <c r="L7" s="279" t="s">
        <v>122</v>
      </c>
      <c r="M7" s="279" t="s">
        <v>122</v>
      </c>
      <c r="N7" s="279" t="s">
        <v>122</v>
      </c>
      <c r="O7" s="279" t="s">
        <v>122</v>
      </c>
      <c r="P7" s="279" t="s">
        <v>122</v>
      </c>
      <c r="Q7" s="279" t="s">
        <v>122</v>
      </c>
      <c r="R7" s="279" t="s">
        <v>122</v>
      </c>
      <c r="S7" s="279" t="s">
        <v>122</v>
      </c>
      <c r="T7" s="279" t="s">
        <v>122</v>
      </c>
      <c r="U7" s="279" t="s">
        <v>122</v>
      </c>
      <c r="V7" s="279" t="s">
        <v>122</v>
      </c>
      <c r="W7" s="279" t="s">
        <v>122</v>
      </c>
      <c r="X7" s="279" t="s">
        <v>122</v>
      </c>
      <c r="Y7" s="279" t="s">
        <v>122</v>
      </c>
      <c r="Z7" s="279" t="s">
        <v>122</v>
      </c>
      <c r="AA7" s="279" t="s">
        <v>122</v>
      </c>
      <c r="AB7" s="279" t="s">
        <v>122</v>
      </c>
      <c r="AC7" s="279" t="s">
        <v>122</v>
      </c>
      <c r="AD7" s="279" t="s">
        <v>122</v>
      </c>
      <c r="AE7" s="279" t="s">
        <v>122</v>
      </c>
      <c r="AF7" s="279" t="s">
        <v>122</v>
      </c>
      <c r="AG7" s="279" t="s">
        <v>122</v>
      </c>
      <c r="AH7" s="279" t="s">
        <v>122</v>
      </c>
      <c r="AI7" s="279" t="s">
        <v>122</v>
      </c>
      <c r="AJ7" s="279" t="s">
        <v>122</v>
      </c>
      <c r="AK7" s="154"/>
    </row>
    <row r="8" spans="1:37" x14ac:dyDescent="0.2">
      <c r="A8" s="156"/>
      <c r="B8" s="1070"/>
      <c r="C8" s="269" t="s">
        <v>565</v>
      </c>
      <c r="D8" s="342" t="s">
        <v>566</v>
      </c>
      <c r="E8" s="270" t="s">
        <v>567</v>
      </c>
      <c r="F8" s="271" t="s">
        <v>75</v>
      </c>
      <c r="G8" s="271">
        <v>2</v>
      </c>
      <c r="H8" s="343">
        <f>'2. BL Supply'!H7+'6. Preferred (Scenario Yr)'!H11</f>
        <v>16.269999999999996</v>
      </c>
      <c r="I8" s="353">
        <f>'2. BL Supply'!I7+'6. Preferred (Scenario Yr)'!I11</f>
        <v>16.269999999999996</v>
      </c>
      <c r="J8" s="353">
        <f>'2. BL Supply'!J7+'6. Preferred (Scenario Yr)'!J11</f>
        <v>16.269999999999996</v>
      </c>
      <c r="K8" s="353">
        <f>'2. BL Supply'!K7+'6. Preferred (Scenario Yr)'!K11</f>
        <v>16.269999999999996</v>
      </c>
      <c r="L8" s="345">
        <f>'2. BL Supply'!L7+'6. Preferred (Scenario Yr)'!L11</f>
        <v>16.269999999999996</v>
      </c>
      <c r="M8" s="345">
        <f>'2. BL Supply'!M7+'6. Preferred (Scenario Yr)'!M11</f>
        <v>16.269999999999996</v>
      </c>
      <c r="N8" s="345">
        <f>'2. BL Supply'!N7+'6. Preferred (Scenario Yr)'!N11</f>
        <v>16.269999999999996</v>
      </c>
      <c r="O8" s="345">
        <f>'2. BL Supply'!O7+'6. Preferred (Scenario Yr)'!O11</f>
        <v>16.269999999999996</v>
      </c>
      <c r="P8" s="345">
        <f>'2. BL Supply'!P7+'6. Preferred (Scenario Yr)'!P11</f>
        <v>16.269999999999996</v>
      </c>
      <c r="Q8" s="345">
        <f>'2. BL Supply'!Q7+'6. Preferred (Scenario Yr)'!Q11</f>
        <v>9.2999999999999989</v>
      </c>
      <c r="R8" s="345">
        <f>'2. BL Supply'!R7+'6. Preferred (Scenario Yr)'!R11</f>
        <v>9.2999999999999989</v>
      </c>
      <c r="S8" s="345">
        <f>'2. BL Supply'!S7+'6. Preferred (Scenario Yr)'!S11</f>
        <v>9.2999999999999989</v>
      </c>
      <c r="T8" s="345">
        <f>'2. BL Supply'!T7+'6. Preferred (Scenario Yr)'!T11</f>
        <v>9.2999999999999989</v>
      </c>
      <c r="U8" s="345">
        <f>'2. BL Supply'!U7+'6. Preferred (Scenario Yr)'!U11</f>
        <v>9.2999999999999989</v>
      </c>
      <c r="V8" s="345">
        <f>'2. BL Supply'!V7+'6. Preferred (Scenario Yr)'!V11</f>
        <v>9.2999999999999989</v>
      </c>
      <c r="W8" s="345">
        <f>'2. BL Supply'!W7+'6. Preferred (Scenario Yr)'!W11</f>
        <v>9.2999999999999989</v>
      </c>
      <c r="X8" s="345">
        <f>'2. BL Supply'!X7+'6. Preferred (Scenario Yr)'!X11</f>
        <v>9.2999999999999989</v>
      </c>
      <c r="Y8" s="345">
        <f>'2. BL Supply'!Y7+'6. Preferred (Scenario Yr)'!Y11</f>
        <v>9.2999999999999989</v>
      </c>
      <c r="Z8" s="345">
        <f>'2. BL Supply'!Z7+'6. Preferred (Scenario Yr)'!Z11</f>
        <v>9.2999999999999989</v>
      </c>
      <c r="AA8" s="345">
        <f>'2. BL Supply'!AA7+'6. Preferred (Scenario Yr)'!AA11</f>
        <v>9.2999999999999989</v>
      </c>
      <c r="AB8" s="345">
        <f>'2. BL Supply'!AB7+'6. Preferred (Scenario Yr)'!AB11</f>
        <v>9.2999999999999989</v>
      </c>
      <c r="AC8" s="345">
        <f>'2. BL Supply'!AC7+'6. Preferred (Scenario Yr)'!AC11</f>
        <v>9.2999999999999989</v>
      </c>
      <c r="AD8" s="345">
        <f>'2. BL Supply'!AD7+'6. Preferred (Scenario Yr)'!AD11</f>
        <v>9.2999999999999989</v>
      </c>
      <c r="AE8" s="345">
        <f>'2. BL Supply'!AE7+'6. Preferred (Scenario Yr)'!AE11</f>
        <v>9.2999999999999989</v>
      </c>
      <c r="AF8" s="345">
        <f>'2. BL Supply'!AF7+'6. Preferred (Scenario Yr)'!AF11</f>
        <v>9.2999999999999989</v>
      </c>
      <c r="AG8" s="345">
        <f>'2. BL Supply'!AG7+'6. Preferred (Scenario Yr)'!AG11</f>
        <v>9.2999999999999989</v>
      </c>
      <c r="AH8" s="345">
        <f>'2. BL Supply'!AH7+'6. Preferred (Scenario Yr)'!AH11</f>
        <v>9.2999999999999989</v>
      </c>
      <c r="AI8" s="345">
        <f>'2. BL Supply'!AI7+'6. Preferred (Scenario Yr)'!AI11</f>
        <v>9.2999999999999989</v>
      </c>
      <c r="AJ8" s="345">
        <f>'2. BL Supply'!AJ7+'6. Preferred (Scenario Yr)'!AJ11</f>
        <v>9.2999999999999989</v>
      </c>
      <c r="AK8" s="154"/>
    </row>
    <row r="9" spans="1:37" x14ac:dyDescent="0.2">
      <c r="A9" s="272"/>
      <c r="B9" s="1070"/>
      <c r="C9" s="273" t="s">
        <v>122</v>
      </c>
      <c r="D9" s="274" t="s">
        <v>122</v>
      </c>
      <c r="E9" s="281" t="s">
        <v>122</v>
      </c>
      <c r="F9" s="282" t="s">
        <v>122</v>
      </c>
      <c r="G9" s="282">
        <v>2</v>
      </c>
      <c r="H9" s="277" t="s">
        <v>122</v>
      </c>
      <c r="I9" s="278" t="s">
        <v>122</v>
      </c>
      <c r="J9" s="278" t="s">
        <v>122</v>
      </c>
      <c r="K9" s="278" t="s">
        <v>122</v>
      </c>
      <c r="L9" s="279" t="s">
        <v>122</v>
      </c>
      <c r="M9" s="279" t="s">
        <v>122</v>
      </c>
      <c r="N9" s="279" t="s">
        <v>122</v>
      </c>
      <c r="O9" s="279" t="s">
        <v>122</v>
      </c>
      <c r="P9" s="279" t="s">
        <v>122</v>
      </c>
      <c r="Q9" s="279" t="s">
        <v>122</v>
      </c>
      <c r="R9" s="279" t="s">
        <v>122</v>
      </c>
      <c r="S9" s="279" t="s">
        <v>122</v>
      </c>
      <c r="T9" s="279" t="s">
        <v>122</v>
      </c>
      <c r="U9" s="279" t="s">
        <v>122</v>
      </c>
      <c r="V9" s="279" t="s">
        <v>122</v>
      </c>
      <c r="W9" s="279" t="s">
        <v>122</v>
      </c>
      <c r="X9" s="279" t="s">
        <v>122</v>
      </c>
      <c r="Y9" s="279" t="s">
        <v>122</v>
      </c>
      <c r="Z9" s="279" t="s">
        <v>122</v>
      </c>
      <c r="AA9" s="279" t="s">
        <v>122</v>
      </c>
      <c r="AB9" s="279" t="s">
        <v>122</v>
      </c>
      <c r="AC9" s="279" t="s">
        <v>122</v>
      </c>
      <c r="AD9" s="279" t="s">
        <v>122</v>
      </c>
      <c r="AE9" s="279" t="s">
        <v>122</v>
      </c>
      <c r="AF9" s="279" t="s">
        <v>122</v>
      </c>
      <c r="AG9" s="279" t="s">
        <v>122</v>
      </c>
      <c r="AH9" s="279" t="s">
        <v>122</v>
      </c>
      <c r="AI9" s="279" t="s">
        <v>122</v>
      </c>
      <c r="AJ9" s="279" t="s">
        <v>122</v>
      </c>
      <c r="AK9" s="154"/>
    </row>
    <row r="10" spans="1:37" x14ac:dyDescent="0.2">
      <c r="A10" s="272"/>
      <c r="B10" s="1070"/>
      <c r="C10" s="273" t="s">
        <v>122</v>
      </c>
      <c r="D10" s="280" t="s">
        <v>122</v>
      </c>
      <c r="E10" s="283" t="s">
        <v>122</v>
      </c>
      <c r="F10" s="284" t="s">
        <v>122</v>
      </c>
      <c r="G10" s="282">
        <v>2</v>
      </c>
      <c r="H10" s="277" t="s">
        <v>122</v>
      </c>
      <c r="I10" s="278" t="s">
        <v>122</v>
      </c>
      <c r="J10" s="278" t="s">
        <v>122</v>
      </c>
      <c r="K10" s="278" t="s">
        <v>122</v>
      </c>
      <c r="L10" s="279" t="s">
        <v>122</v>
      </c>
      <c r="M10" s="279" t="s">
        <v>122</v>
      </c>
      <c r="N10" s="279" t="s">
        <v>122</v>
      </c>
      <c r="O10" s="279" t="s">
        <v>122</v>
      </c>
      <c r="P10" s="279" t="s">
        <v>122</v>
      </c>
      <c r="Q10" s="279" t="s">
        <v>122</v>
      </c>
      <c r="R10" s="279" t="s">
        <v>122</v>
      </c>
      <c r="S10" s="279" t="s">
        <v>122</v>
      </c>
      <c r="T10" s="279" t="s">
        <v>122</v>
      </c>
      <c r="U10" s="279" t="s">
        <v>122</v>
      </c>
      <c r="V10" s="279" t="s">
        <v>122</v>
      </c>
      <c r="W10" s="279" t="s">
        <v>122</v>
      </c>
      <c r="X10" s="279" t="s">
        <v>122</v>
      </c>
      <c r="Y10" s="279" t="s">
        <v>122</v>
      </c>
      <c r="Z10" s="279" t="s">
        <v>122</v>
      </c>
      <c r="AA10" s="279" t="s">
        <v>122</v>
      </c>
      <c r="AB10" s="279" t="s">
        <v>122</v>
      </c>
      <c r="AC10" s="279" t="s">
        <v>122</v>
      </c>
      <c r="AD10" s="279" t="s">
        <v>122</v>
      </c>
      <c r="AE10" s="279" t="s">
        <v>122</v>
      </c>
      <c r="AF10" s="279" t="s">
        <v>122</v>
      </c>
      <c r="AG10" s="279" t="s">
        <v>122</v>
      </c>
      <c r="AH10" s="279" t="s">
        <v>122</v>
      </c>
      <c r="AI10" s="279" t="s">
        <v>122</v>
      </c>
      <c r="AJ10" s="279" t="s">
        <v>122</v>
      </c>
      <c r="AK10" s="154"/>
    </row>
    <row r="11" spans="1:37" x14ac:dyDescent="0.2">
      <c r="A11" s="272"/>
      <c r="B11" s="1070"/>
      <c r="C11" s="273" t="s">
        <v>122</v>
      </c>
      <c r="D11" s="280" t="s">
        <v>122</v>
      </c>
      <c r="E11" s="283" t="s">
        <v>122</v>
      </c>
      <c r="F11" s="284" t="s">
        <v>122</v>
      </c>
      <c r="G11" s="282">
        <v>2</v>
      </c>
      <c r="H11" s="277" t="s">
        <v>122</v>
      </c>
      <c r="I11" s="278" t="s">
        <v>122</v>
      </c>
      <c r="J11" s="278" t="s">
        <v>122</v>
      </c>
      <c r="K11" s="278" t="s">
        <v>122</v>
      </c>
      <c r="L11" s="279" t="s">
        <v>122</v>
      </c>
      <c r="M11" s="279" t="s">
        <v>122</v>
      </c>
      <c r="N11" s="279" t="s">
        <v>122</v>
      </c>
      <c r="O11" s="279" t="s">
        <v>122</v>
      </c>
      <c r="P11" s="279" t="s">
        <v>122</v>
      </c>
      <c r="Q11" s="279" t="s">
        <v>122</v>
      </c>
      <c r="R11" s="279" t="s">
        <v>122</v>
      </c>
      <c r="S11" s="279" t="s">
        <v>122</v>
      </c>
      <c r="T11" s="279" t="s">
        <v>122</v>
      </c>
      <c r="U11" s="279" t="s">
        <v>122</v>
      </c>
      <c r="V11" s="279" t="s">
        <v>122</v>
      </c>
      <c r="W11" s="279" t="s">
        <v>122</v>
      </c>
      <c r="X11" s="279" t="s">
        <v>122</v>
      </c>
      <c r="Y11" s="279" t="s">
        <v>122</v>
      </c>
      <c r="Z11" s="279" t="s">
        <v>122</v>
      </c>
      <c r="AA11" s="279" t="s">
        <v>122</v>
      </c>
      <c r="AB11" s="279" t="s">
        <v>122</v>
      </c>
      <c r="AC11" s="279" t="s">
        <v>122</v>
      </c>
      <c r="AD11" s="279" t="s">
        <v>122</v>
      </c>
      <c r="AE11" s="279" t="s">
        <v>122</v>
      </c>
      <c r="AF11" s="279" t="s">
        <v>122</v>
      </c>
      <c r="AG11" s="279" t="s">
        <v>122</v>
      </c>
      <c r="AH11" s="279" t="s">
        <v>122</v>
      </c>
      <c r="AI11" s="279" t="s">
        <v>122</v>
      </c>
      <c r="AJ11" s="279" t="s">
        <v>122</v>
      </c>
      <c r="AK11" s="154"/>
    </row>
    <row r="12" spans="1:37" ht="15.75" thickBot="1" x14ac:dyDescent="0.25">
      <c r="A12" s="272"/>
      <c r="B12" s="1071"/>
      <c r="C12" s="285" t="s">
        <v>122</v>
      </c>
      <c r="D12" s="286" t="s">
        <v>122</v>
      </c>
      <c r="E12" s="287" t="s">
        <v>122</v>
      </c>
      <c r="F12" s="288" t="s">
        <v>122</v>
      </c>
      <c r="G12" s="288">
        <v>2</v>
      </c>
      <c r="H12" s="289" t="s">
        <v>122</v>
      </c>
      <c r="I12" s="290" t="s">
        <v>122</v>
      </c>
      <c r="J12" s="290" t="s">
        <v>122</v>
      </c>
      <c r="K12" s="290" t="s">
        <v>122</v>
      </c>
      <c r="L12" s="291" t="s">
        <v>122</v>
      </c>
      <c r="M12" s="291" t="s">
        <v>122</v>
      </c>
      <c r="N12" s="291" t="s">
        <v>122</v>
      </c>
      <c r="O12" s="291" t="s">
        <v>122</v>
      </c>
      <c r="P12" s="291" t="s">
        <v>122</v>
      </c>
      <c r="Q12" s="291" t="s">
        <v>122</v>
      </c>
      <c r="R12" s="291" t="s">
        <v>122</v>
      </c>
      <c r="S12" s="291" t="s">
        <v>122</v>
      </c>
      <c r="T12" s="291" t="s">
        <v>122</v>
      </c>
      <c r="U12" s="291" t="s">
        <v>122</v>
      </c>
      <c r="V12" s="291" t="s">
        <v>122</v>
      </c>
      <c r="W12" s="291" t="s">
        <v>122</v>
      </c>
      <c r="X12" s="291" t="s">
        <v>122</v>
      </c>
      <c r="Y12" s="291" t="s">
        <v>122</v>
      </c>
      <c r="Z12" s="291" t="s">
        <v>122</v>
      </c>
      <c r="AA12" s="291" t="s">
        <v>122</v>
      </c>
      <c r="AB12" s="291" t="s">
        <v>122</v>
      </c>
      <c r="AC12" s="291" t="s">
        <v>122</v>
      </c>
      <c r="AD12" s="291" t="s">
        <v>122</v>
      </c>
      <c r="AE12" s="291" t="s">
        <v>122</v>
      </c>
      <c r="AF12" s="291" t="s">
        <v>122</v>
      </c>
      <c r="AG12" s="291" t="s">
        <v>122</v>
      </c>
      <c r="AH12" s="291" t="s">
        <v>122</v>
      </c>
      <c r="AI12" s="291" t="s">
        <v>122</v>
      </c>
      <c r="AJ12" s="291" t="s">
        <v>122</v>
      </c>
      <c r="AK12" s="154"/>
    </row>
    <row r="13" spans="1:37" x14ac:dyDescent="0.2">
      <c r="A13" s="156"/>
      <c r="B13" s="1085" t="s">
        <v>568</v>
      </c>
      <c r="C13" s="269" t="s">
        <v>569</v>
      </c>
      <c r="D13" s="342" t="s">
        <v>570</v>
      </c>
      <c r="E13" s="270" t="s">
        <v>571</v>
      </c>
      <c r="F13" s="271" t="s">
        <v>75</v>
      </c>
      <c r="G13" s="271">
        <v>2</v>
      </c>
      <c r="H13" s="343">
        <f>'2. BL Supply'!H19+'6. Preferred (Scenario Yr)'!H17</f>
        <v>0</v>
      </c>
      <c r="I13" s="353">
        <f>'2. BL Supply'!I19+'6. Preferred (Scenario Yr)'!I17</f>
        <v>0</v>
      </c>
      <c r="J13" s="353">
        <f>'2. BL Supply'!J19+'6. Preferred (Scenario Yr)'!J17</f>
        <v>0</v>
      </c>
      <c r="K13" s="353">
        <f>'2. BL Supply'!K19+'6. Preferred (Scenario Yr)'!K17</f>
        <v>0</v>
      </c>
      <c r="L13" s="345">
        <f>'2. BL Supply'!L19+'6. Preferred (Scenario Yr)'!L17</f>
        <v>0</v>
      </c>
      <c r="M13" s="345">
        <f>'2. BL Supply'!M19+'6. Preferred (Scenario Yr)'!M17</f>
        <v>0</v>
      </c>
      <c r="N13" s="345">
        <f>'2. BL Supply'!N19+'6. Preferred (Scenario Yr)'!N17</f>
        <v>0</v>
      </c>
      <c r="O13" s="345">
        <f>'2. BL Supply'!O19+'6. Preferred (Scenario Yr)'!O17</f>
        <v>0</v>
      </c>
      <c r="P13" s="345">
        <f>'2. BL Supply'!P19+'6. Preferred (Scenario Yr)'!P17</f>
        <v>0</v>
      </c>
      <c r="Q13" s="345">
        <f>'2. BL Supply'!Q19+'6. Preferred (Scenario Yr)'!Q17</f>
        <v>0</v>
      </c>
      <c r="R13" s="345">
        <f>'2. BL Supply'!R19+'6. Preferred (Scenario Yr)'!R17</f>
        <v>0</v>
      </c>
      <c r="S13" s="345">
        <f>'2. BL Supply'!S19+'6. Preferred (Scenario Yr)'!S17</f>
        <v>0</v>
      </c>
      <c r="T13" s="345">
        <f>'2. BL Supply'!T19+'6. Preferred (Scenario Yr)'!T17</f>
        <v>0</v>
      </c>
      <c r="U13" s="345">
        <f>'2. BL Supply'!U19+'6. Preferred (Scenario Yr)'!U17</f>
        <v>0</v>
      </c>
      <c r="V13" s="345">
        <f>'2. BL Supply'!V19+'6. Preferred (Scenario Yr)'!V17</f>
        <v>0</v>
      </c>
      <c r="W13" s="345">
        <f>'2. BL Supply'!W19+'6. Preferred (Scenario Yr)'!W17</f>
        <v>0</v>
      </c>
      <c r="X13" s="345">
        <f>'2. BL Supply'!X19+'6. Preferred (Scenario Yr)'!X17</f>
        <v>0</v>
      </c>
      <c r="Y13" s="345">
        <f>'2. BL Supply'!Y19+'6. Preferred (Scenario Yr)'!Y17</f>
        <v>0</v>
      </c>
      <c r="Z13" s="345">
        <f>'2. BL Supply'!Z19+'6. Preferred (Scenario Yr)'!Z17</f>
        <v>0</v>
      </c>
      <c r="AA13" s="345">
        <f>'2. BL Supply'!AA19+'6. Preferred (Scenario Yr)'!AA17</f>
        <v>0</v>
      </c>
      <c r="AB13" s="345">
        <f>'2. BL Supply'!AB19+'6. Preferred (Scenario Yr)'!AB17</f>
        <v>0</v>
      </c>
      <c r="AC13" s="345">
        <f>'2. BL Supply'!AC19+'6. Preferred (Scenario Yr)'!AC17</f>
        <v>0</v>
      </c>
      <c r="AD13" s="345">
        <f>'2. BL Supply'!AD19+'6. Preferred (Scenario Yr)'!AD17</f>
        <v>0</v>
      </c>
      <c r="AE13" s="345">
        <f>'2. BL Supply'!AE19+'6. Preferred (Scenario Yr)'!AE17</f>
        <v>0</v>
      </c>
      <c r="AF13" s="345">
        <f>'2. BL Supply'!AF19+'6. Preferred (Scenario Yr)'!AF17</f>
        <v>0</v>
      </c>
      <c r="AG13" s="345">
        <f>'2. BL Supply'!AG19+'6. Preferred (Scenario Yr)'!AG17</f>
        <v>0</v>
      </c>
      <c r="AH13" s="345">
        <f>'2. BL Supply'!AH19+'6. Preferred (Scenario Yr)'!AH17</f>
        <v>0</v>
      </c>
      <c r="AI13" s="345">
        <f>'2. BL Supply'!AI19+'6. Preferred (Scenario Yr)'!AI17</f>
        <v>0</v>
      </c>
      <c r="AJ13" s="345">
        <f>'2. BL Supply'!AJ19+'6. Preferred (Scenario Yr)'!AJ17</f>
        <v>0</v>
      </c>
      <c r="AK13" s="154"/>
    </row>
    <row r="14" spans="1:37" x14ac:dyDescent="0.2">
      <c r="A14" s="272"/>
      <c r="B14" s="1086"/>
      <c r="C14" s="273" t="s">
        <v>122</v>
      </c>
      <c r="D14" s="280" t="s">
        <v>122</v>
      </c>
      <c r="E14" s="275" t="s">
        <v>122</v>
      </c>
      <c r="F14" s="276" t="s">
        <v>122</v>
      </c>
      <c r="G14" s="276">
        <v>2</v>
      </c>
      <c r="H14" s="277" t="s">
        <v>122</v>
      </c>
      <c r="I14" s="278" t="s">
        <v>122</v>
      </c>
      <c r="J14" s="278" t="s">
        <v>122</v>
      </c>
      <c r="K14" s="278" t="s">
        <v>122</v>
      </c>
      <c r="L14" s="279" t="s">
        <v>122</v>
      </c>
      <c r="M14" s="279" t="s">
        <v>122</v>
      </c>
      <c r="N14" s="279" t="s">
        <v>122</v>
      </c>
      <c r="O14" s="279" t="s">
        <v>122</v>
      </c>
      <c r="P14" s="279" t="s">
        <v>122</v>
      </c>
      <c r="Q14" s="279" t="s">
        <v>122</v>
      </c>
      <c r="R14" s="279" t="s">
        <v>122</v>
      </c>
      <c r="S14" s="279" t="s">
        <v>122</v>
      </c>
      <c r="T14" s="279" t="s">
        <v>122</v>
      </c>
      <c r="U14" s="279" t="s">
        <v>122</v>
      </c>
      <c r="V14" s="279" t="s">
        <v>122</v>
      </c>
      <c r="W14" s="279" t="s">
        <v>122</v>
      </c>
      <c r="X14" s="279" t="s">
        <v>122</v>
      </c>
      <c r="Y14" s="279" t="s">
        <v>122</v>
      </c>
      <c r="Z14" s="279" t="s">
        <v>122</v>
      </c>
      <c r="AA14" s="279" t="s">
        <v>122</v>
      </c>
      <c r="AB14" s="279" t="s">
        <v>122</v>
      </c>
      <c r="AC14" s="279" t="s">
        <v>122</v>
      </c>
      <c r="AD14" s="279" t="s">
        <v>122</v>
      </c>
      <c r="AE14" s="279" t="s">
        <v>122</v>
      </c>
      <c r="AF14" s="279" t="s">
        <v>122</v>
      </c>
      <c r="AG14" s="279" t="s">
        <v>122</v>
      </c>
      <c r="AH14" s="279" t="s">
        <v>122</v>
      </c>
      <c r="AI14" s="279" t="s">
        <v>122</v>
      </c>
      <c r="AJ14" s="279" t="s">
        <v>122</v>
      </c>
      <c r="AK14" s="154"/>
    </row>
    <row r="15" spans="1:37" x14ac:dyDescent="0.2">
      <c r="A15" s="272"/>
      <c r="B15" s="1086"/>
      <c r="C15" s="273" t="s">
        <v>122</v>
      </c>
      <c r="D15" s="280" t="s">
        <v>122</v>
      </c>
      <c r="E15" s="275" t="s">
        <v>122</v>
      </c>
      <c r="F15" s="276" t="s">
        <v>122</v>
      </c>
      <c r="G15" s="276">
        <v>2</v>
      </c>
      <c r="H15" s="277" t="s">
        <v>122</v>
      </c>
      <c r="I15" s="278" t="s">
        <v>122</v>
      </c>
      <c r="J15" s="278" t="s">
        <v>122</v>
      </c>
      <c r="K15" s="278" t="s">
        <v>122</v>
      </c>
      <c r="L15" s="279" t="s">
        <v>122</v>
      </c>
      <c r="M15" s="279" t="s">
        <v>122</v>
      </c>
      <c r="N15" s="279" t="s">
        <v>122</v>
      </c>
      <c r="O15" s="279" t="s">
        <v>122</v>
      </c>
      <c r="P15" s="279" t="s">
        <v>122</v>
      </c>
      <c r="Q15" s="279" t="s">
        <v>122</v>
      </c>
      <c r="R15" s="279" t="s">
        <v>122</v>
      </c>
      <c r="S15" s="279" t="s">
        <v>122</v>
      </c>
      <c r="T15" s="279" t="s">
        <v>122</v>
      </c>
      <c r="U15" s="279" t="s">
        <v>122</v>
      </c>
      <c r="V15" s="279" t="s">
        <v>122</v>
      </c>
      <c r="W15" s="279" t="s">
        <v>122</v>
      </c>
      <c r="X15" s="279" t="s">
        <v>122</v>
      </c>
      <c r="Y15" s="279" t="s">
        <v>122</v>
      </c>
      <c r="Z15" s="279" t="s">
        <v>122</v>
      </c>
      <c r="AA15" s="279" t="s">
        <v>122</v>
      </c>
      <c r="AB15" s="279" t="s">
        <v>122</v>
      </c>
      <c r="AC15" s="279" t="s">
        <v>122</v>
      </c>
      <c r="AD15" s="279" t="s">
        <v>122</v>
      </c>
      <c r="AE15" s="279" t="s">
        <v>122</v>
      </c>
      <c r="AF15" s="279" t="s">
        <v>122</v>
      </c>
      <c r="AG15" s="279" t="s">
        <v>122</v>
      </c>
      <c r="AH15" s="279" t="s">
        <v>122</v>
      </c>
      <c r="AI15" s="279" t="s">
        <v>122</v>
      </c>
      <c r="AJ15" s="279" t="s">
        <v>122</v>
      </c>
      <c r="AK15" s="154"/>
    </row>
    <row r="16" spans="1:37" ht="15.75" thickBot="1" x14ac:dyDescent="0.25">
      <c r="A16" s="272"/>
      <c r="B16" s="1086"/>
      <c r="C16" s="273" t="s">
        <v>122</v>
      </c>
      <c r="D16" s="280" t="s">
        <v>122</v>
      </c>
      <c r="E16" s="275" t="s">
        <v>122</v>
      </c>
      <c r="F16" s="276" t="s">
        <v>122</v>
      </c>
      <c r="G16" s="276">
        <v>2</v>
      </c>
      <c r="H16" s="277" t="s">
        <v>122</v>
      </c>
      <c r="I16" s="278" t="s">
        <v>122</v>
      </c>
      <c r="J16" s="278" t="s">
        <v>122</v>
      </c>
      <c r="K16" s="278" t="s">
        <v>122</v>
      </c>
      <c r="L16" s="279" t="s">
        <v>122</v>
      </c>
      <c r="M16" s="279" t="s">
        <v>122</v>
      </c>
      <c r="N16" s="279" t="s">
        <v>122</v>
      </c>
      <c r="O16" s="279" t="s">
        <v>122</v>
      </c>
      <c r="P16" s="279" t="s">
        <v>122</v>
      </c>
      <c r="Q16" s="279" t="s">
        <v>122</v>
      </c>
      <c r="R16" s="279" t="s">
        <v>122</v>
      </c>
      <c r="S16" s="279" t="s">
        <v>122</v>
      </c>
      <c r="T16" s="279" t="s">
        <v>122</v>
      </c>
      <c r="U16" s="279" t="s">
        <v>122</v>
      </c>
      <c r="V16" s="279" t="s">
        <v>122</v>
      </c>
      <c r="W16" s="279" t="s">
        <v>122</v>
      </c>
      <c r="X16" s="279" t="s">
        <v>122</v>
      </c>
      <c r="Y16" s="279" t="s">
        <v>122</v>
      </c>
      <c r="Z16" s="279" t="s">
        <v>122</v>
      </c>
      <c r="AA16" s="279" t="s">
        <v>122</v>
      </c>
      <c r="AB16" s="279" t="s">
        <v>122</v>
      </c>
      <c r="AC16" s="279" t="s">
        <v>122</v>
      </c>
      <c r="AD16" s="279" t="s">
        <v>122</v>
      </c>
      <c r="AE16" s="279" t="s">
        <v>122</v>
      </c>
      <c r="AF16" s="279" t="s">
        <v>122</v>
      </c>
      <c r="AG16" s="279" t="s">
        <v>122</v>
      </c>
      <c r="AH16" s="279" t="s">
        <v>122</v>
      </c>
      <c r="AI16" s="279" t="s">
        <v>122</v>
      </c>
      <c r="AJ16" s="279" t="s">
        <v>122</v>
      </c>
      <c r="AK16" s="154"/>
    </row>
    <row r="17" spans="1:37" x14ac:dyDescent="0.2">
      <c r="A17" s="156"/>
      <c r="B17" s="1086"/>
      <c r="C17" s="269" t="s">
        <v>572</v>
      </c>
      <c r="D17" s="349" t="s">
        <v>573</v>
      </c>
      <c r="E17" s="270" t="s">
        <v>574</v>
      </c>
      <c r="F17" s="271" t="s">
        <v>75</v>
      </c>
      <c r="G17" s="271">
        <v>2</v>
      </c>
      <c r="H17" s="343">
        <f>'2. BL Supply'!H23+'6. Preferred (Scenario Yr)'!H24</f>
        <v>1.48</v>
      </c>
      <c r="I17" s="353">
        <f>'2. BL Supply'!I23+'6. Preferred (Scenario Yr)'!I24</f>
        <v>1.48</v>
      </c>
      <c r="J17" s="353">
        <f>'2. BL Supply'!J23+'6. Preferred (Scenario Yr)'!J24</f>
        <v>1.48</v>
      </c>
      <c r="K17" s="353">
        <f>'2. BL Supply'!K23+'6. Preferred (Scenario Yr)'!K24</f>
        <v>1.48</v>
      </c>
      <c r="L17" s="345">
        <f>'2. BL Supply'!L23+'6. Preferred (Scenario Yr)'!L24</f>
        <v>1.48</v>
      </c>
      <c r="M17" s="345">
        <f>'2. BL Supply'!M23+'6. Preferred (Scenario Yr)'!M24</f>
        <v>1.48</v>
      </c>
      <c r="N17" s="345">
        <f>'2. BL Supply'!N23+'6. Preferred (Scenario Yr)'!N24</f>
        <v>1.48</v>
      </c>
      <c r="O17" s="345">
        <f>'2. BL Supply'!O23+'6. Preferred (Scenario Yr)'!O24</f>
        <v>1.48</v>
      </c>
      <c r="P17" s="345">
        <f>'2. BL Supply'!P23+'6. Preferred (Scenario Yr)'!P24</f>
        <v>1.48</v>
      </c>
      <c r="Q17" s="345">
        <f>'2. BL Supply'!Q23+'6. Preferred (Scenario Yr)'!Q24</f>
        <v>1.48</v>
      </c>
      <c r="R17" s="345">
        <f>'2. BL Supply'!R23+'6. Preferred (Scenario Yr)'!R24</f>
        <v>1.48</v>
      </c>
      <c r="S17" s="345">
        <f>'2. BL Supply'!S23+'6. Preferred (Scenario Yr)'!S24</f>
        <v>1.48</v>
      </c>
      <c r="T17" s="345">
        <f>'2. BL Supply'!T23+'6. Preferred (Scenario Yr)'!T24</f>
        <v>1.48</v>
      </c>
      <c r="U17" s="345">
        <f>'2. BL Supply'!U23+'6. Preferred (Scenario Yr)'!U24</f>
        <v>1.48</v>
      </c>
      <c r="V17" s="345">
        <f>'2. BL Supply'!V23+'6. Preferred (Scenario Yr)'!V24</f>
        <v>1.48</v>
      </c>
      <c r="W17" s="345">
        <f>'2. BL Supply'!W23+'6. Preferred (Scenario Yr)'!W24</f>
        <v>1.48</v>
      </c>
      <c r="X17" s="345">
        <f>'2. BL Supply'!X23+'6. Preferred (Scenario Yr)'!X24</f>
        <v>1.48</v>
      </c>
      <c r="Y17" s="345">
        <f>'2. BL Supply'!Y23+'6. Preferred (Scenario Yr)'!Y24</f>
        <v>1.48</v>
      </c>
      <c r="Z17" s="345">
        <f>'2. BL Supply'!Z23+'6. Preferred (Scenario Yr)'!Z24</f>
        <v>1.48</v>
      </c>
      <c r="AA17" s="345">
        <f>'2. BL Supply'!AA23+'6. Preferred (Scenario Yr)'!AA24</f>
        <v>1.48</v>
      </c>
      <c r="AB17" s="345">
        <f>'2. BL Supply'!AB23+'6. Preferred (Scenario Yr)'!AB24</f>
        <v>1.48</v>
      </c>
      <c r="AC17" s="345">
        <f>'2. BL Supply'!AC23+'6. Preferred (Scenario Yr)'!AC24</f>
        <v>1.48</v>
      </c>
      <c r="AD17" s="345">
        <f>'2. BL Supply'!AD23+'6. Preferred (Scenario Yr)'!AD24</f>
        <v>1.48</v>
      </c>
      <c r="AE17" s="345">
        <f>'2. BL Supply'!AE23+'6. Preferred (Scenario Yr)'!AE24</f>
        <v>1.48</v>
      </c>
      <c r="AF17" s="345">
        <f>'2. BL Supply'!AF23+'6. Preferred (Scenario Yr)'!AF24</f>
        <v>1.48</v>
      </c>
      <c r="AG17" s="345">
        <f>'2. BL Supply'!AG23+'6. Preferred (Scenario Yr)'!AG24</f>
        <v>1.48</v>
      </c>
      <c r="AH17" s="345">
        <f>'2. BL Supply'!AH23+'6. Preferred (Scenario Yr)'!AH24</f>
        <v>1.48</v>
      </c>
      <c r="AI17" s="345">
        <f>'2. BL Supply'!AI23+'6. Preferred (Scenario Yr)'!AI24</f>
        <v>1.48</v>
      </c>
      <c r="AJ17" s="345">
        <f>'2. BL Supply'!AJ23+'6. Preferred (Scenario Yr)'!AJ24</f>
        <v>1.48</v>
      </c>
      <c r="AK17" s="154"/>
    </row>
    <row r="18" spans="1:37" x14ac:dyDescent="0.2">
      <c r="A18" s="272"/>
      <c r="B18" s="1086"/>
      <c r="C18" s="273" t="s">
        <v>122</v>
      </c>
      <c r="D18" s="292" t="s">
        <v>122</v>
      </c>
      <c r="E18" s="281" t="s">
        <v>122</v>
      </c>
      <c r="F18" s="282" t="s">
        <v>122</v>
      </c>
      <c r="G18" s="282">
        <v>2</v>
      </c>
      <c r="H18" s="277" t="s">
        <v>122</v>
      </c>
      <c r="I18" s="278" t="s">
        <v>122</v>
      </c>
      <c r="J18" s="278" t="s">
        <v>122</v>
      </c>
      <c r="K18" s="278" t="s">
        <v>122</v>
      </c>
      <c r="L18" s="279" t="s">
        <v>575</v>
      </c>
      <c r="M18" s="279" t="s">
        <v>122</v>
      </c>
      <c r="N18" s="279" t="s">
        <v>122</v>
      </c>
      <c r="O18" s="279" t="s">
        <v>122</v>
      </c>
      <c r="P18" s="279" t="s">
        <v>122</v>
      </c>
      <c r="Q18" s="279" t="s">
        <v>122</v>
      </c>
      <c r="R18" s="279" t="s">
        <v>122</v>
      </c>
      <c r="S18" s="279" t="s">
        <v>122</v>
      </c>
      <c r="T18" s="279" t="s">
        <v>122</v>
      </c>
      <c r="U18" s="279" t="s">
        <v>122</v>
      </c>
      <c r="V18" s="279" t="s">
        <v>122</v>
      </c>
      <c r="W18" s="279" t="s">
        <v>122</v>
      </c>
      <c r="X18" s="279" t="s">
        <v>122</v>
      </c>
      <c r="Y18" s="279" t="s">
        <v>122</v>
      </c>
      <c r="Z18" s="279" t="s">
        <v>122</v>
      </c>
      <c r="AA18" s="279" t="s">
        <v>122</v>
      </c>
      <c r="AB18" s="279" t="s">
        <v>122</v>
      </c>
      <c r="AC18" s="279" t="s">
        <v>122</v>
      </c>
      <c r="AD18" s="279" t="s">
        <v>122</v>
      </c>
      <c r="AE18" s="279" t="s">
        <v>122</v>
      </c>
      <c r="AF18" s="279" t="s">
        <v>122</v>
      </c>
      <c r="AG18" s="279" t="s">
        <v>122</v>
      </c>
      <c r="AH18" s="279" t="s">
        <v>122</v>
      </c>
      <c r="AI18" s="279" t="s">
        <v>122</v>
      </c>
      <c r="AJ18" s="279" t="s">
        <v>122</v>
      </c>
      <c r="AK18" s="154"/>
    </row>
    <row r="19" spans="1:37" x14ac:dyDescent="0.2">
      <c r="A19" s="272"/>
      <c r="B19" s="1086"/>
      <c r="C19" s="273" t="s">
        <v>122</v>
      </c>
      <c r="D19" s="292" t="s">
        <v>122</v>
      </c>
      <c r="E19" s="281" t="s">
        <v>122</v>
      </c>
      <c r="F19" s="282" t="s">
        <v>122</v>
      </c>
      <c r="G19" s="282">
        <v>2</v>
      </c>
      <c r="H19" s="277" t="s">
        <v>122</v>
      </c>
      <c r="I19" s="278" t="s">
        <v>122</v>
      </c>
      <c r="J19" s="278" t="s">
        <v>122</v>
      </c>
      <c r="K19" s="278" t="s">
        <v>122</v>
      </c>
      <c r="L19" s="279" t="s">
        <v>122</v>
      </c>
      <c r="M19" s="279" t="s">
        <v>122</v>
      </c>
      <c r="N19" s="279" t="s">
        <v>122</v>
      </c>
      <c r="O19" s="279" t="s">
        <v>122</v>
      </c>
      <c r="P19" s="279" t="s">
        <v>122</v>
      </c>
      <c r="Q19" s="279" t="s">
        <v>122</v>
      </c>
      <c r="R19" s="279" t="s">
        <v>122</v>
      </c>
      <c r="S19" s="279" t="s">
        <v>122</v>
      </c>
      <c r="T19" s="279" t="s">
        <v>122</v>
      </c>
      <c r="U19" s="279" t="s">
        <v>122</v>
      </c>
      <c r="V19" s="279" t="s">
        <v>122</v>
      </c>
      <c r="W19" s="279" t="s">
        <v>122</v>
      </c>
      <c r="X19" s="279" t="s">
        <v>122</v>
      </c>
      <c r="Y19" s="279" t="s">
        <v>122</v>
      </c>
      <c r="Z19" s="279" t="s">
        <v>122</v>
      </c>
      <c r="AA19" s="279" t="s">
        <v>122</v>
      </c>
      <c r="AB19" s="279" t="s">
        <v>122</v>
      </c>
      <c r="AC19" s="279" t="s">
        <v>122</v>
      </c>
      <c r="AD19" s="279" t="s">
        <v>122</v>
      </c>
      <c r="AE19" s="279" t="s">
        <v>122</v>
      </c>
      <c r="AF19" s="279" t="s">
        <v>122</v>
      </c>
      <c r="AG19" s="279" t="s">
        <v>122</v>
      </c>
      <c r="AH19" s="279" t="s">
        <v>122</v>
      </c>
      <c r="AI19" s="279" t="s">
        <v>122</v>
      </c>
      <c r="AJ19" s="279" t="s">
        <v>122</v>
      </c>
      <c r="AK19" s="154"/>
    </row>
    <row r="20" spans="1:37" ht="15.75" thickBot="1" x14ac:dyDescent="0.25">
      <c r="A20" s="272"/>
      <c r="B20" s="1086"/>
      <c r="C20" s="273" t="s">
        <v>122</v>
      </c>
      <c r="D20" s="274" t="s">
        <v>122</v>
      </c>
      <c r="E20" s="293" t="s">
        <v>122</v>
      </c>
      <c r="F20" s="276" t="s">
        <v>122</v>
      </c>
      <c r="G20" s="276">
        <v>2</v>
      </c>
      <c r="H20" s="277" t="s">
        <v>122</v>
      </c>
      <c r="I20" s="278" t="s">
        <v>122</v>
      </c>
      <c r="J20" s="278" t="s">
        <v>122</v>
      </c>
      <c r="K20" s="278" t="s">
        <v>122</v>
      </c>
      <c r="L20" s="279" t="s">
        <v>122</v>
      </c>
      <c r="M20" s="279" t="s">
        <v>122</v>
      </c>
      <c r="N20" s="279" t="s">
        <v>122</v>
      </c>
      <c r="O20" s="279" t="s">
        <v>122</v>
      </c>
      <c r="P20" s="279" t="s">
        <v>122</v>
      </c>
      <c r="Q20" s="279" t="s">
        <v>122</v>
      </c>
      <c r="R20" s="279" t="s">
        <v>122</v>
      </c>
      <c r="S20" s="279" t="s">
        <v>122</v>
      </c>
      <c r="T20" s="279" t="s">
        <v>122</v>
      </c>
      <c r="U20" s="279" t="s">
        <v>122</v>
      </c>
      <c r="V20" s="279" t="s">
        <v>122</v>
      </c>
      <c r="W20" s="279" t="s">
        <v>122</v>
      </c>
      <c r="X20" s="279" t="s">
        <v>122</v>
      </c>
      <c r="Y20" s="279" t="s">
        <v>122</v>
      </c>
      <c r="Z20" s="279" t="s">
        <v>122</v>
      </c>
      <c r="AA20" s="279" t="s">
        <v>122</v>
      </c>
      <c r="AB20" s="279" t="s">
        <v>122</v>
      </c>
      <c r="AC20" s="279" t="s">
        <v>122</v>
      </c>
      <c r="AD20" s="279" t="s">
        <v>122</v>
      </c>
      <c r="AE20" s="279" t="s">
        <v>122</v>
      </c>
      <c r="AF20" s="279" t="s">
        <v>122</v>
      </c>
      <c r="AG20" s="279" t="s">
        <v>122</v>
      </c>
      <c r="AH20" s="279" t="s">
        <v>122</v>
      </c>
      <c r="AI20" s="279" t="s">
        <v>122</v>
      </c>
      <c r="AJ20" s="279" t="s">
        <v>122</v>
      </c>
      <c r="AK20" s="154"/>
    </row>
    <row r="21" spans="1:37" ht="25.5" x14ac:dyDescent="0.2">
      <c r="A21" s="156"/>
      <c r="B21" s="1086"/>
      <c r="C21" s="269" t="s">
        <v>576</v>
      </c>
      <c r="D21" s="349" t="s">
        <v>577</v>
      </c>
      <c r="E21" s="612" t="s">
        <v>723</v>
      </c>
      <c r="F21" s="271"/>
      <c r="G21" s="271">
        <v>2</v>
      </c>
      <c r="H21" s="343">
        <f>'2. BL Supply'!H31+'2. BL Supply'!H32+'6. Preferred (Scenario Yr)'!H27+'6. Preferred (Scenario Yr)'!H5</f>
        <v>418.09</v>
      </c>
      <c r="I21" s="353">
        <f>'2. BL Supply'!I31+'2. BL Supply'!I32+'6. Preferred (Scenario Yr)'!I27+'6. Preferred (Scenario Yr)'!I5</f>
        <v>418.09</v>
      </c>
      <c r="J21" s="353">
        <f>'2. BL Supply'!J31+'2. BL Supply'!J32+'6. Preferred (Scenario Yr)'!J27+'6. Preferred (Scenario Yr)'!J5</f>
        <v>401.89</v>
      </c>
      <c r="K21" s="353">
        <f>'2. BL Supply'!K31+'2. BL Supply'!K32+'6. Preferred (Scenario Yr)'!K27+'6. Preferred (Scenario Yr)'!K5</f>
        <v>401.85</v>
      </c>
      <c r="L21" s="345">
        <f>'2. BL Supply'!L31+'2. BL Supply'!L32+'6. Preferred (Scenario Yr)'!L27+'6. Preferred (Scenario Yr)'!L5</f>
        <v>401.28</v>
      </c>
      <c r="M21" s="345">
        <f>'2. BL Supply'!M31+'2. BL Supply'!M32+'6. Preferred (Scenario Yr)'!M27+'6. Preferred (Scenario Yr)'!M5</f>
        <v>401.25</v>
      </c>
      <c r="N21" s="345">
        <f>'2. BL Supply'!N31+'2. BL Supply'!N32+'6. Preferred (Scenario Yr)'!N27+'6. Preferred (Scenario Yr)'!N5</f>
        <v>401.21</v>
      </c>
      <c r="O21" s="345">
        <f>'2. BL Supply'!O31+'2. BL Supply'!O32+'6. Preferred (Scenario Yr)'!O27+'6. Preferred (Scenario Yr)'!O5</f>
        <v>401.18</v>
      </c>
      <c r="P21" s="345">
        <f>'2. BL Supply'!P31+'2. BL Supply'!P32+'6. Preferred (Scenario Yr)'!P27+'6. Preferred (Scenario Yr)'!P5</f>
        <v>401.14</v>
      </c>
      <c r="Q21" s="345">
        <f>'2. BL Supply'!Q31+'2. BL Supply'!Q32+'6. Preferred (Scenario Yr)'!Q27+'6. Preferred (Scenario Yr)'!Q5</f>
        <v>401.11</v>
      </c>
      <c r="R21" s="345">
        <f>'2. BL Supply'!R31+'2. BL Supply'!R32+'6. Preferred (Scenario Yr)'!R27+'6. Preferred (Scenario Yr)'!R5</f>
        <v>401.08</v>
      </c>
      <c r="S21" s="345">
        <f>'2. BL Supply'!S31+'2. BL Supply'!S32+'6. Preferred (Scenario Yr)'!S27+'6. Preferred (Scenario Yr)'!S5</f>
        <v>401.04</v>
      </c>
      <c r="T21" s="345">
        <f>'2. BL Supply'!T31+'2. BL Supply'!T32+'6. Preferred (Scenario Yr)'!T27+'6. Preferred (Scenario Yr)'!T5</f>
        <v>401.01</v>
      </c>
      <c r="U21" s="345">
        <f>'2. BL Supply'!U31+'2. BL Supply'!U32+'6. Preferred (Scenario Yr)'!U27+'6. Preferred (Scenario Yr)'!U5</f>
        <v>400.98</v>
      </c>
      <c r="V21" s="345">
        <f>'2. BL Supply'!V31+'2. BL Supply'!V32+'6. Preferred (Scenario Yr)'!V27+'6. Preferred (Scenario Yr)'!V5</f>
        <v>400.94</v>
      </c>
      <c r="W21" s="345">
        <f>'2. BL Supply'!W31+'2. BL Supply'!W32+'6. Preferred (Scenario Yr)'!W27+'6. Preferred (Scenario Yr)'!W5</f>
        <v>400.91</v>
      </c>
      <c r="X21" s="345">
        <f>'2. BL Supply'!X31+'2. BL Supply'!X32+'6. Preferred (Scenario Yr)'!X27+'6. Preferred (Scenario Yr)'!X5</f>
        <v>400.88</v>
      </c>
      <c r="Y21" s="345">
        <f>'2. BL Supply'!Y31+'2. BL Supply'!Y32+'6. Preferred (Scenario Yr)'!Y27+'6. Preferred (Scenario Yr)'!Y5</f>
        <v>400.84</v>
      </c>
      <c r="Z21" s="345">
        <f>'2. BL Supply'!Z31+'2. BL Supply'!Z32+'6. Preferred (Scenario Yr)'!Z27+'6. Preferred (Scenario Yr)'!Z5</f>
        <v>400.81</v>
      </c>
      <c r="AA21" s="345">
        <f>'2. BL Supply'!AA31+'2. BL Supply'!AA32+'6. Preferred (Scenario Yr)'!AA27+'6. Preferred (Scenario Yr)'!AA5</f>
        <v>400.78</v>
      </c>
      <c r="AB21" s="345">
        <f>'2. BL Supply'!AB31+'2. BL Supply'!AB32+'6. Preferred (Scenario Yr)'!AB27+'6. Preferred (Scenario Yr)'!AB5</f>
        <v>400.74</v>
      </c>
      <c r="AC21" s="345">
        <f>'2. BL Supply'!AC31+'2. BL Supply'!AC32+'6. Preferred (Scenario Yr)'!AC27+'6. Preferred (Scenario Yr)'!AC5</f>
        <v>400.71</v>
      </c>
      <c r="AD21" s="345">
        <f>'2. BL Supply'!AD31+'2. BL Supply'!AD32+'6. Preferred (Scenario Yr)'!AD27+'6. Preferred (Scenario Yr)'!AD5</f>
        <v>400.67</v>
      </c>
      <c r="AE21" s="345">
        <f>'2. BL Supply'!AE31+'2. BL Supply'!AE32+'6. Preferred (Scenario Yr)'!AE27+'6. Preferred (Scenario Yr)'!AE5</f>
        <v>400.64</v>
      </c>
      <c r="AF21" s="345">
        <f>'2. BL Supply'!AF31+'2. BL Supply'!AF32+'6. Preferred (Scenario Yr)'!AF27+'6. Preferred (Scenario Yr)'!AF5</f>
        <v>400.61</v>
      </c>
      <c r="AG21" s="345">
        <f>'2. BL Supply'!AG31+'2. BL Supply'!AG32+'6. Preferred (Scenario Yr)'!AG27+'6. Preferred (Scenario Yr)'!AG5</f>
        <v>400.57</v>
      </c>
      <c r="AH21" s="345">
        <f>'2. BL Supply'!AH31+'2. BL Supply'!AH32+'6. Preferred (Scenario Yr)'!AH27+'6. Preferred (Scenario Yr)'!AH5</f>
        <v>400.54</v>
      </c>
      <c r="AI21" s="345">
        <f>'2. BL Supply'!AI31+'2. BL Supply'!AI32+'6. Preferred (Scenario Yr)'!AI27+'6. Preferred (Scenario Yr)'!AI5</f>
        <v>400.51</v>
      </c>
      <c r="AJ21" s="345">
        <f>'2. BL Supply'!AJ31+'2. BL Supply'!AJ32+'6. Preferred (Scenario Yr)'!AJ27+'6. Preferred (Scenario Yr)'!AJ5</f>
        <v>400.47</v>
      </c>
      <c r="AK21" s="154"/>
    </row>
    <row r="22" spans="1:37" x14ac:dyDescent="0.2">
      <c r="A22" s="156"/>
      <c r="B22" s="1086"/>
      <c r="C22" s="269" t="s">
        <v>122</v>
      </c>
      <c r="D22" s="294" t="s">
        <v>122</v>
      </c>
      <c r="E22" s="270" t="s">
        <v>122</v>
      </c>
      <c r="F22" s="271" t="s">
        <v>122</v>
      </c>
      <c r="G22" s="271">
        <v>2</v>
      </c>
      <c r="H22" s="277"/>
      <c r="I22" s="278"/>
      <c r="J22" s="278"/>
      <c r="K22" s="278"/>
      <c r="L22" s="295" t="s">
        <v>122</v>
      </c>
      <c r="M22" s="295" t="s">
        <v>122</v>
      </c>
      <c r="N22" s="295" t="s">
        <v>122</v>
      </c>
      <c r="O22" s="295" t="s">
        <v>122</v>
      </c>
      <c r="P22" s="295" t="s">
        <v>122</v>
      </c>
      <c r="Q22" s="295" t="s">
        <v>122</v>
      </c>
      <c r="R22" s="295" t="s">
        <v>122</v>
      </c>
      <c r="S22" s="295" t="s">
        <v>122</v>
      </c>
      <c r="T22" s="295" t="s">
        <v>122</v>
      </c>
      <c r="U22" s="295" t="s">
        <v>122</v>
      </c>
      <c r="V22" s="295" t="s">
        <v>122</v>
      </c>
      <c r="W22" s="295" t="s">
        <v>122</v>
      </c>
      <c r="X22" s="295" t="s">
        <v>122</v>
      </c>
      <c r="Y22" s="295" t="s">
        <v>122</v>
      </c>
      <c r="Z22" s="295" t="s">
        <v>122</v>
      </c>
      <c r="AA22" s="295" t="s">
        <v>122</v>
      </c>
      <c r="AB22" s="295" t="s">
        <v>122</v>
      </c>
      <c r="AC22" s="295" t="s">
        <v>122</v>
      </c>
      <c r="AD22" s="295" t="s">
        <v>122</v>
      </c>
      <c r="AE22" s="295" t="s">
        <v>122</v>
      </c>
      <c r="AF22" s="295" t="s">
        <v>122</v>
      </c>
      <c r="AG22" s="295" t="s">
        <v>122</v>
      </c>
      <c r="AH22" s="295" t="s">
        <v>122</v>
      </c>
      <c r="AI22" s="295" t="s">
        <v>122</v>
      </c>
      <c r="AJ22" s="295" t="s">
        <v>122</v>
      </c>
      <c r="AK22" s="154"/>
    </row>
    <row r="23" spans="1:37" x14ac:dyDescent="0.2">
      <c r="A23" s="156"/>
      <c r="B23" s="1086"/>
      <c r="C23" s="273" t="s">
        <v>122</v>
      </c>
      <c r="D23" s="292" t="s">
        <v>122</v>
      </c>
      <c r="E23" s="281" t="s">
        <v>122</v>
      </c>
      <c r="F23" s="282" t="s">
        <v>122</v>
      </c>
      <c r="G23" s="282">
        <v>2</v>
      </c>
      <c r="H23" s="277" t="s">
        <v>122</v>
      </c>
      <c r="I23" s="278" t="s">
        <v>122</v>
      </c>
      <c r="J23" s="278" t="s">
        <v>122</v>
      </c>
      <c r="K23" s="278" t="s">
        <v>122</v>
      </c>
      <c r="L23" s="279" t="s">
        <v>122</v>
      </c>
      <c r="M23" s="279" t="s">
        <v>122</v>
      </c>
      <c r="N23" s="279" t="s">
        <v>122</v>
      </c>
      <c r="O23" s="279" t="s">
        <v>122</v>
      </c>
      <c r="P23" s="279" t="s">
        <v>122</v>
      </c>
      <c r="Q23" s="279" t="s">
        <v>122</v>
      </c>
      <c r="R23" s="279" t="s">
        <v>122</v>
      </c>
      <c r="S23" s="279" t="s">
        <v>122</v>
      </c>
      <c r="T23" s="279" t="s">
        <v>122</v>
      </c>
      <c r="U23" s="279" t="s">
        <v>122</v>
      </c>
      <c r="V23" s="279" t="s">
        <v>122</v>
      </c>
      <c r="W23" s="279" t="s">
        <v>122</v>
      </c>
      <c r="X23" s="279" t="s">
        <v>122</v>
      </c>
      <c r="Y23" s="279" t="s">
        <v>122</v>
      </c>
      <c r="Z23" s="279" t="s">
        <v>122</v>
      </c>
      <c r="AA23" s="279" t="s">
        <v>122</v>
      </c>
      <c r="AB23" s="279" t="s">
        <v>122</v>
      </c>
      <c r="AC23" s="279" t="s">
        <v>122</v>
      </c>
      <c r="AD23" s="279" t="s">
        <v>122</v>
      </c>
      <c r="AE23" s="279" t="s">
        <v>122</v>
      </c>
      <c r="AF23" s="279" t="s">
        <v>122</v>
      </c>
      <c r="AG23" s="279" t="s">
        <v>122</v>
      </c>
      <c r="AH23" s="279" t="s">
        <v>122</v>
      </c>
      <c r="AI23" s="279" t="s">
        <v>122</v>
      </c>
      <c r="AJ23" s="279" t="s">
        <v>122</v>
      </c>
      <c r="AK23" s="154"/>
    </row>
    <row r="24" spans="1:37" x14ac:dyDescent="0.2">
      <c r="A24" s="156"/>
      <c r="B24" s="1086"/>
      <c r="C24" s="273" t="s">
        <v>122</v>
      </c>
      <c r="D24" s="292" t="s">
        <v>122</v>
      </c>
      <c r="E24" s="281" t="s">
        <v>122</v>
      </c>
      <c r="F24" s="282" t="s">
        <v>122</v>
      </c>
      <c r="G24" s="282">
        <v>2</v>
      </c>
      <c r="H24" s="277" t="s">
        <v>122</v>
      </c>
      <c r="I24" s="278" t="s">
        <v>122</v>
      </c>
      <c r="J24" s="278" t="s">
        <v>122</v>
      </c>
      <c r="K24" s="278" t="s">
        <v>122</v>
      </c>
      <c r="L24" s="279" t="s">
        <v>122</v>
      </c>
      <c r="M24" s="279" t="s">
        <v>122</v>
      </c>
      <c r="N24" s="279" t="s">
        <v>122</v>
      </c>
      <c r="O24" s="279" t="s">
        <v>122</v>
      </c>
      <c r="P24" s="279" t="s">
        <v>122</v>
      </c>
      <c r="Q24" s="279" t="s">
        <v>122</v>
      </c>
      <c r="R24" s="279" t="s">
        <v>122</v>
      </c>
      <c r="S24" s="279" t="s">
        <v>122</v>
      </c>
      <c r="T24" s="279" t="s">
        <v>122</v>
      </c>
      <c r="U24" s="279" t="s">
        <v>122</v>
      </c>
      <c r="V24" s="279" t="s">
        <v>122</v>
      </c>
      <c r="W24" s="279" t="s">
        <v>122</v>
      </c>
      <c r="X24" s="279" t="s">
        <v>122</v>
      </c>
      <c r="Y24" s="279" t="s">
        <v>122</v>
      </c>
      <c r="Z24" s="279" t="s">
        <v>122</v>
      </c>
      <c r="AA24" s="279" t="s">
        <v>122</v>
      </c>
      <c r="AB24" s="279" t="s">
        <v>122</v>
      </c>
      <c r="AC24" s="279" t="s">
        <v>122</v>
      </c>
      <c r="AD24" s="279" t="s">
        <v>122</v>
      </c>
      <c r="AE24" s="279" t="s">
        <v>122</v>
      </c>
      <c r="AF24" s="279" t="s">
        <v>122</v>
      </c>
      <c r="AG24" s="279" t="s">
        <v>122</v>
      </c>
      <c r="AH24" s="279" t="s">
        <v>122</v>
      </c>
      <c r="AI24" s="279" t="s">
        <v>122</v>
      </c>
      <c r="AJ24" s="279" t="s">
        <v>122</v>
      </c>
      <c r="AK24" s="154"/>
    </row>
    <row r="25" spans="1:37" x14ac:dyDescent="0.2">
      <c r="A25" s="156"/>
      <c r="B25" s="1086"/>
      <c r="C25" s="273" t="s">
        <v>122</v>
      </c>
      <c r="D25" s="292" t="s">
        <v>122</v>
      </c>
      <c r="E25" s="281" t="s">
        <v>122</v>
      </c>
      <c r="F25" s="282" t="s">
        <v>122</v>
      </c>
      <c r="G25" s="282">
        <v>2</v>
      </c>
      <c r="H25" s="277" t="s">
        <v>122</v>
      </c>
      <c r="I25" s="278" t="s">
        <v>122</v>
      </c>
      <c r="J25" s="278" t="s">
        <v>122</v>
      </c>
      <c r="K25" s="278" t="s">
        <v>122</v>
      </c>
      <c r="L25" s="279" t="s">
        <v>122</v>
      </c>
      <c r="M25" s="279" t="s">
        <v>122</v>
      </c>
      <c r="N25" s="279" t="s">
        <v>122</v>
      </c>
      <c r="O25" s="279" t="s">
        <v>122</v>
      </c>
      <c r="P25" s="279" t="s">
        <v>122</v>
      </c>
      <c r="Q25" s="279" t="s">
        <v>122</v>
      </c>
      <c r="R25" s="279" t="s">
        <v>122</v>
      </c>
      <c r="S25" s="279" t="s">
        <v>122</v>
      </c>
      <c r="T25" s="279" t="s">
        <v>122</v>
      </c>
      <c r="U25" s="279" t="s">
        <v>122</v>
      </c>
      <c r="V25" s="279" t="s">
        <v>122</v>
      </c>
      <c r="W25" s="279" t="s">
        <v>122</v>
      </c>
      <c r="X25" s="279" t="s">
        <v>122</v>
      </c>
      <c r="Y25" s="279" t="s">
        <v>122</v>
      </c>
      <c r="Z25" s="279" t="s">
        <v>122</v>
      </c>
      <c r="AA25" s="279" t="s">
        <v>122</v>
      </c>
      <c r="AB25" s="279" t="s">
        <v>122</v>
      </c>
      <c r="AC25" s="279" t="s">
        <v>122</v>
      </c>
      <c r="AD25" s="279" t="s">
        <v>122</v>
      </c>
      <c r="AE25" s="279" t="s">
        <v>122</v>
      </c>
      <c r="AF25" s="279" t="s">
        <v>122</v>
      </c>
      <c r="AG25" s="279" t="s">
        <v>122</v>
      </c>
      <c r="AH25" s="279" t="s">
        <v>122</v>
      </c>
      <c r="AI25" s="279" t="s">
        <v>122</v>
      </c>
      <c r="AJ25" s="279" t="s">
        <v>122</v>
      </c>
      <c r="AK25" s="154"/>
    </row>
    <row r="26" spans="1:37" x14ac:dyDescent="0.2">
      <c r="A26" s="156"/>
      <c r="B26" s="1087"/>
      <c r="C26" s="296" t="s">
        <v>122</v>
      </c>
      <c r="D26" s="297" t="s">
        <v>122</v>
      </c>
      <c r="E26" s="283" t="s">
        <v>122</v>
      </c>
      <c r="F26" s="298" t="s">
        <v>122</v>
      </c>
      <c r="G26" s="298">
        <v>2</v>
      </c>
      <c r="H26" s="299" t="s">
        <v>122</v>
      </c>
      <c r="I26" s="300" t="s">
        <v>122</v>
      </c>
      <c r="J26" s="300" t="s">
        <v>122</v>
      </c>
      <c r="K26" s="300" t="s">
        <v>122</v>
      </c>
      <c r="L26" s="301" t="s">
        <v>122</v>
      </c>
      <c r="M26" s="301" t="s">
        <v>122</v>
      </c>
      <c r="N26" s="301" t="s">
        <v>122</v>
      </c>
      <c r="O26" s="301" t="s">
        <v>122</v>
      </c>
      <c r="P26" s="301" t="s">
        <v>122</v>
      </c>
      <c r="Q26" s="301" t="s">
        <v>122</v>
      </c>
      <c r="R26" s="301" t="s">
        <v>122</v>
      </c>
      <c r="S26" s="301" t="s">
        <v>122</v>
      </c>
      <c r="T26" s="301" t="s">
        <v>122</v>
      </c>
      <c r="U26" s="301" t="s">
        <v>122</v>
      </c>
      <c r="V26" s="301" t="s">
        <v>122</v>
      </c>
      <c r="W26" s="301" t="s">
        <v>122</v>
      </c>
      <c r="X26" s="301" t="s">
        <v>122</v>
      </c>
      <c r="Y26" s="301" t="s">
        <v>122</v>
      </c>
      <c r="Z26" s="301" t="s">
        <v>122</v>
      </c>
      <c r="AA26" s="301" t="s">
        <v>122</v>
      </c>
      <c r="AB26" s="301" t="s">
        <v>122</v>
      </c>
      <c r="AC26" s="301" t="s">
        <v>122</v>
      </c>
      <c r="AD26" s="301" t="s">
        <v>122</v>
      </c>
      <c r="AE26" s="301" t="s">
        <v>122</v>
      </c>
      <c r="AF26" s="301" t="s">
        <v>122</v>
      </c>
      <c r="AG26" s="301" t="s">
        <v>122</v>
      </c>
      <c r="AH26" s="301" t="s">
        <v>122</v>
      </c>
      <c r="AI26" s="301" t="s">
        <v>122</v>
      </c>
      <c r="AJ26" s="301" t="s">
        <v>122</v>
      </c>
      <c r="AK26" s="154"/>
    </row>
    <row r="27" spans="1:37" ht="25.5" x14ac:dyDescent="0.2">
      <c r="A27" s="156"/>
      <c r="B27" s="1088"/>
      <c r="C27" s="302" t="s">
        <v>578</v>
      </c>
      <c r="D27" s="349" t="s">
        <v>182</v>
      </c>
      <c r="E27" s="612" t="s">
        <v>724</v>
      </c>
      <c r="F27" s="271" t="s">
        <v>75</v>
      </c>
      <c r="G27" s="271">
        <v>2</v>
      </c>
      <c r="H27" s="547">
        <f>'2. BL Supply'!H45+'6. Preferred (Scenario Yr)'!H38+'6. Preferred (Scenario Yr)'!H14</f>
        <v>4.6500000000000004</v>
      </c>
      <c r="I27" s="278">
        <f>'2. BL Supply'!I45+'6. Preferred (Scenario Yr)'!I38+'6. Preferred (Scenario Yr)'!I14</f>
        <v>4.6500000000000004</v>
      </c>
      <c r="J27" s="278">
        <f>'2. BL Supply'!J45+'6. Preferred (Scenario Yr)'!J38+'6. Preferred (Scenario Yr)'!J14</f>
        <v>4.6500000000000004</v>
      </c>
      <c r="K27" s="278">
        <f>'2. BL Supply'!K45+'6. Preferred (Scenario Yr)'!K38+'6. Preferred (Scenario Yr)'!K14</f>
        <v>4.6500000000000004</v>
      </c>
      <c r="L27" s="345">
        <f>'2. BL Supply'!L45+'6. Preferred (Scenario Yr)'!L38+'6. Preferred (Scenario Yr)'!L14</f>
        <v>4.6500000000000004</v>
      </c>
      <c r="M27" s="345">
        <f>'2. BL Supply'!M45+'6. Preferred (Scenario Yr)'!M38+'6. Preferred (Scenario Yr)'!M14</f>
        <v>4.6500000000000004</v>
      </c>
      <c r="N27" s="345">
        <f>'2. BL Supply'!N45+'6. Preferred (Scenario Yr)'!N38+'6. Preferred (Scenario Yr)'!N14</f>
        <v>4.6500000000000004</v>
      </c>
      <c r="O27" s="345">
        <f>'2. BL Supply'!O45+'6. Preferred (Scenario Yr)'!O38+'6. Preferred (Scenario Yr)'!O14</f>
        <v>4.6500000000000004</v>
      </c>
      <c r="P27" s="345">
        <f>'2. BL Supply'!P45+'6. Preferred (Scenario Yr)'!P38+'6. Preferred (Scenario Yr)'!P14</f>
        <v>4.6500000000000004</v>
      </c>
      <c r="Q27" s="345">
        <f>'2. BL Supply'!Q45+'6. Preferred (Scenario Yr)'!Q38+'6. Preferred (Scenario Yr)'!Q14</f>
        <v>4.6500000000000004</v>
      </c>
      <c r="R27" s="345">
        <f>'2. BL Supply'!R45+'6. Preferred (Scenario Yr)'!R38+'6. Preferred (Scenario Yr)'!R14</f>
        <v>4.6500000000000004</v>
      </c>
      <c r="S27" s="345">
        <f>'2. BL Supply'!S45+'6. Preferred (Scenario Yr)'!S38+'6. Preferred (Scenario Yr)'!S14</f>
        <v>4.6500000000000004</v>
      </c>
      <c r="T27" s="345">
        <f>'2. BL Supply'!T45+'6. Preferred (Scenario Yr)'!T38+'6. Preferred (Scenario Yr)'!T14</f>
        <v>4.6500000000000004</v>
      </c>
      <c r="U27" s="345">
        <f>'2. BL Supply'!U45+'6. Preferred (Scenario Yr)'!U38+'6. Preferred (Scenario Yr)'!U14</f>
        <v>4.6500000000000004</v>
      </c>
      <c r="V27" s="345">
        <f>'2. BL Supply'!V45+'6. Preferred (Scenario Yr)'!V38+'6. Preferred (Scenario Yr)'!V14</f>
        <v>4.6500000000000004</v>
      </c>
      <c r="W27" s="345">
        <f>'2. BL Supply'!W45+'6. Preferred (Scenario Yr)'!W38+'6. Preferred (Scenario Yr)'!W14</f>
        <v>4.6500000000000004</v>
      </c>
      <c r="X27" s="345">
        <f>'2. BL Supply'!X45+'6. Preferred (Scenario Yr)'!X38+'6. Preferred (Scenario Yr)'!X14</f>
        <v>4.6500000000000004</v>
      </c>
      <c r="Y27" s="345">
        <f>'2. BL Supply'!Y45+'6. Preferred (Scenario Yr)'!Y38+'6. Preferred (Scenario Yr)'!Y14</f>
        <v>4.6500000000000004</v>
      </c>
      <c r="Z27" s="345">
        <f>'2. BL Supply'!Z45+'6. Preferred (Scenario Yr)'!Z38+'6. Preferred (Scenario Yr)'!Z14</f>
        <v>4.6500000000000004</v>
      </c>
      <c r="AA27" s="345">
        <f>'2. BL Supply'!AA45+'6. Preferred (Scenario Yr)'!AA38+'6. Preferred (Scenario Yr)'!AA14</f>
        <v>4.6500000000000004</v>
      </c>
      <c r="AB27" s="345">
        <f>'2. BL Supply'!AB45+'6. Preferred (Scenario Yr)'!AB38+'6. Preferred (Scenario Yr)'!AB14</f>
        <v>4.6500000000000004</v>
      </c>
      <c r="AC27" s="345">
        <f>'2. BL Supply'!AC45+'6. Preferred (Scenario Yr)'!AC38+'6. Preferred (Scenario Yr)'!AC14</f>
        <v>4.6500000000000004</v>
      </c>
      <c r="AD27" s="345">
        <f>'2. BL Supply'!AD45+'6. Preferred (Scenario Yr)'!AD38+'6. Preferred (Scenario Yr)'!AD14</f>
        <v>4.6500000000000004</v>
      </c>
      <c r="AE27" s="345">
        <f>'2. BL Supply'!AE45+'6. Preferred (Scenario Yr)'!AE38+'6. Preferred (Scenario Yr)'!AE14</f>
        <v>4.6500000000000004</v>
      </c>
      <c r="AF27" s="345">
        <f>'2. BL Supply'!AF45+'6. Preferred (Scenario Yr)'!AF38+'6. Preferred (Scenario Yr)'!AF14</f>
        <v>4.6500000000000004</v>
      </c>
      <c r="AG27" s="345">
        <f>'2. BL Supply'!AG45+'6. Preferred (Scenario Yr)'!AG38+'6. Preferred (Scenario Yr)'!AG14</f>
        <v>4.6500000000000004</v>
      </c>
      <c r="AH27" s="345">
        <f>'2. BL Supply'!AH45+'6. Preferred (Scenario Yr)'!AH38+'6. Preferred (Scenario Yr)'!AH14</f>
        <v>4.6500000000000004</v>
      </c>
      <c r="AI27" s="345">
        <f>'2. BL Supply'!AI45+'6. Preferred (Scenario Yr)'!AI38+'6. Preferred (Scenario Yr)'!AI14</f>
        <v>4.6500000000000004</v>
      </c>
      <c r="AJ27" s="345">
        <f>'2. BL Supply'!AJ45+'6. Preferred (Scenario Yr)'!AJ38+'6. Preferred (Scenario Yr)'!AJ14</f>
        <v>4.6500000000000004</v>
      </c>
      <c r="AK27" s="154"/>
    </row>
    <row r="28" spans="1:37" ht="15.75" thickBot="1" x14ac:dyDescent="0.25">
      <c r="A28" s="156"/>
      <c r="B28" s="1089"/>
      <c r="C28" s="303" t="s">
        <v>579</v>
      </c>
      <c r="D28" s="346" t="s">
        <v>184</v>
      </c>
      <c r="E28" s="304" t="s">
        <v>580</v>
      </c>
      <c r="F28" s="305" t="s">
        <v>75</v>
      </c>
      <c r="G28" s="305">
        <v>2</v>
      </c>
      <c r="H28" s="289">
        <f>'2. BL Supply'!H46+'6. Preferred (Scenario Yr)'!H41</f>
        <v>19.38</v>
      </c>
      <c r="I28" s="278">
        <f>'2. BL Supply'!I46+'6. Preferred (Scenario Yr)'!I41</f>
        <v>19.38</v>
      </c>
      <c r="J28" s="278">
        <f>'2. BL Supply'!J46+'6. Preferred (Scenario Yr)'!J41</f>
        <v>19.38</v>
      </c>
      <c r="K28" s="278">
        <f>'2. BL Supply'!K46+'6. Preferred (Scenario Yr)'!K41</f>
        <v>19.38</v>
      </c>
      <c r="L28" s="345">
        <f>'2. BL Supply'!L46+'6. Preferred (Scenario Yr)'!L41</f>
        <v>19.38</v>
      </c>
      <c r="M28" s="345">
        <f>'2. BL Supply'!M46+'6. Preferred (Scenario Yr)'!M41</f>
        <v>19.38</v>
      </c>
      <c r="N28" s="345">
        <f>'2. BL Supply'!N46+'6. Preferred (Scenario Yr)'!N41</f>
        <v>19.38</v>
      </c>
      <c r="O28" s="345">
        <f>'2. BL Supply'!O46+'6. Preferred (Scenario Yr)'!O41</f>
        <v>19.38</v>
      </c>
      <c r="P28" s="345">
        <f>'2. BL Supply'!P46+'6. Preferred (Scenario Yr)'!P41</f>
        <v>19.38</v>
      </c>
      <c r="Q28" s="345">
        <f>'2. BL Supply'!Q46+'6. Preferred (Scenario Yr)'!Q41</f>
        <v>19.38</v>
      </c>
      <c r="R28" s="345">
        <f>'2. BL Supply'!R46+'6. Preferred (Scenario Yr)'!R41</f>
        <v>19.38</v>
      </c>
      <c r="S28" s="345">
        <f>'2. BL Supply'!S46+'6. Preferred (Scenario Yr)'!S41</f>
        <v>19.38</v>
      </c>
      <c r="T28" s="345">
        <f>'2. BL Supply'!T46+'6. Preferred (Scenario Yr)'!T41</f>
        <v>19.38</v>
      </c>
      <c r="U28" s="345">
        <f>'2. BL Supply'!U46+'6. Preferred (Scenario Yr)'!U41</f>
        <v>19.38</v>
      </c>
      <c r="V28" s="345">
        <f>'2. BL Supply'!V46+'6. Preferred (Scenario Yr)'!V41</f>
        <v>19.38</v>
      </c>
      <c r="W28" s="345">
        <f>'2. BL Supply'!W46+'6. Preferred (Scenario Yr)'!W41</f>
        <v>19.38</v>
      </c>
      <c r="X28" s="345">
        <f>'2. BL Supply'!X46+'6. Preferred (Scenario Yr)'!X41</f>
        <v>19.38</v>
      </c>
      <c r="Y28" s="345">
        <f>'2. BL Supply'!Y46+'6. Preferred (Scenario Yr)'!Y41</f>
        <v>19.38</v>
      </c>
      <c r="Z28" s="345">
        <f>'2. BL Supply'!Z46+'6. Preferred (Scenario Yr)'!Z41</f>
        <v>19.38</v>
      </c>
      <c r="AA28" s="345">
        <f>'2. BL Supply'!AA46+'6. Preferred (Scenario Yr)'!AA41</f>
        <v>19.38</v>
      </c>
      <c r="AB28" s="345">
        <f>'2. BL Supply'!AB46+'6. Preferred (Scenario Yr)'!AB41</f>
        <v>19.38</v>
      </c>
      <c r="AC28" s="345">
        <f>'2. BL Supply'!AC46+'6. Preferred (Scenario Yr)'!AC41</f>
        <v>19.38</v>
      </c>
      <c r="AD28" s="345">
        <f>'2. BL Supply'!AD46+'6. Preferred (Scenario Yr)'!AD41</f>
        <v>19.38</v>
      </c>
      <c r="AE28" s="345">
        <f>'2. BL Supply'!AE46+'6. Preferred (Scenario Yr)'!AE41</f>
        <v>19.38</v>
      </c>
      <c r="AF28" s="345">
        <f>'2. BL Supply'!AF46+'6. Preferred (Scenario Yr)'!AF41</f>
        <v>19.38</v>
      </c>
      <c r="AG28" s="345">
        <f>'2. BL Supply'!AG46+'6. Preferred (Scenario Yr)'!AG41</f>
        <v>19.38</v>
      </c>
      <c r="AH28" s="345">
        <f>'2. BL Supply'!AH46+'6. Preferred (Scenario Yr)'!AH41</f>
        <v>19.38</v>
      </c>
      <c r="AI28" s="345">
        <f>'2. BL Supply'!AI46+'6. Preferred (Scenario Yr)'!AI41</f>
        <v>19.38</v>
      </c>
      <c r="AJ28" s="345">
        <f>'2. BL Supply'!AJ46+'6. Preferred (Scenario Yr)'!AJ41</f>
        <v>19.38</v>
      </c>
      <c r="AK28" s="154"/>
    </row>
    <row r="29" spans="1:37" ht="15.75" x14ac:dyDescent="0.25">
      <c r="A29" s="156"/>
      <c r="B29" s="183"/>
      <c r="C29" s="154"/>
      <c r="D29" s="306"/>
      <c r="E29" s="307"/>
      <c r="F29" s="184"/>
      <c r="G29" s="184"/>
      <c r="H29" s="184"/>
      <c r="I29" s="187"/>
      <c r="J29" s="308"/>
      <c r="K29" s="309"/>
      <c r="L29" s="310"/>
      <c r="M29" s="311"/>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row>
    <row r="30" spans="1:37" ht="15.75" x14ac:dyDescent="0.25">
      <c r="A30" s="156"/>
      <c r="B30" s="183"/>
      <c r="C30" s="154"/>
      <c r="D30" s="312"/>
      <c r="E30" s="313"/>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row>
    <row r="31" spans="1:37" ht="15.75" x14ac:dyDescent="0.25">
      <c r="A31" s="156"/>
      <c r="B31" s="183"/>
      <c r="C31" s="184"/>
      <c r="D31" s="306"/>
      <c r="E31" s="307"/>
      <c r="F31" s="184"/>
      <c r="G31" s="184"/>
      <c r="H31" s="184"/>
      <c r="I31" s="184"/>
      <c r="J31" s="184"/>
      <c r="K31" s="184"/>
      <c r="L31" s="184"/>
      <c r="M31" s="184"/>
      <c r="N31" s="184"/>
      <c r="O31" s="184"/>
      <c r="P31" s="154"/>
      <c r="Q31" s="154"/>
      <c r="R31" s="154"/>
      <c r="S31" s="154"/>
      <c r="T31" s="154"/>
      <c r="U31" s="154"/>
      <c r="V31" s="154"/>
      <c r="W31" s="154"/>
      <c r="X31" s="154"/>
      <c r="Y31" s="154"/>
      <c r="Z31" s="154"/>
      <c r="AA31" s="154"/>
      <c r="AB31" s="154"/>
      <c r="AC31" s="154"/>
      <c r="AD31" s="154"/>
      <c r="AE31" s="154"/>
      <c r="AF31" s="154"/>
      <c r="AG31" s="154"/>
      <c r="AH31" s="154"/>
      <c r="AI31" s="154"/>
      <c r="AJ31" s="154"/>
      <c r="AK31" s="154"/>
    </row>
    <row r="32" spans="1:37" ht="15.75" x14ac:dyDescent="0.25">
      <c r="A32" s="156"/>
      <c r="B32" s="183"/>
      <c r="C32" s="184"/>
      <c r="D32" s="314" t="str">
        <f>'TITLE PAGE'!B9</f>
        <v>Company:</v>
      </c>
      <c r="E32" s="146" t="str">
        <f>'TITLE PAGE'!D9</f>
        <v>Wessex Water</v>
      </c>
      <c r="F32" s="184"/>
      <c r="G32" s="184"/>
      <c r="H32" s="184"/>
      <c r="I32" s="184"/>
      <c r="J32" s="184"/>
      <c r="K32" s="184"/>
      <c r="L32" s="184"/>
      <c r="M32" s="184"/>
      <c r="N32" s="184"/>
      <c r="O32" s="184"/>
      <c r="P32" s="154"/>
      <c r="Q32" s="154"/>
      <c r="R32" s="154"/>
      <c r="S32" s="154"/>
      <c r="T32" s="154"/>
      <c r="U32" s="154"/>
      <c r="V32" s="154"/>
      <c r="W32" s="154"/>
      <c r="X32" s="154"/>
      <c r="Y32" s="154"/>
      <c r="Z32" s="154"/>
      <c r="AA32" s="154"/>
      <c r="AB32" s="154"/>
      <c r="AC32" s="154"/>
      <c r="AD32" s="154"/>
      <c r="AE32" s="154"/>
      <c r="AF32" s="154"/>
      <c r="AG32" s="154"/>
      <c r="AH32" s="154"/>
      <c r="AI32" s="154"/>
      <c r="AJ32" s="154"/>
      <c r="AK32" s="154"/>
    </row>
    <row r="33" spans="1:37" ht="15.75" x14ac:dyDescent="0.25">
      <c r="A33" s="156"/>
      <c r="B33" s="183"/>
      <c r="C33" s="184"/>
      <c r="D33" s="315" t="str">
        <f>'TITLE PAGE'!B10</f>
        <v>Resource Zone Name:</v>
      </c>
      <c r="E33" s="148" t="str">
        <f>'TITLE PAGE'!D10</f>
        <v>Supply Area</v>
      </c>
      <c r="F33" s="184"/>
      <c r="G33" s="184"/>
      <c r="H33" s="184"/>
      <c r="I33" s="184"/>
      <c r="J33" s="184"/>
      <c r="K33" s="184"/>
      <c r="L33" s="184"/>
      <c r="M33" s="184"/>
      <c r="N33" s="184"/>
      <c r="O33" s="184"/>
      <c r="P33" s="154"/>
      <c r="Q33" s="154"/>
      <c r="R33" s="154"/>
      <c r="S33" s="154"/>
      <c r="T33" s="154"/>
      <c r="U33" s="154"/>
      <c r="V33" s="154"/>
      <c r="W33" s="154"/>
      <c r="X33" s="154"/>
      <c r="Y33" s="154"/>
      <c r="Z33" s="154"/>
      <c r="AA33" s="154"/>
      <c r="AB33" s="154"/>
      <c r="AC33" s="154"/>
      <c r="AD33" s="154"/>
      <c r="AE33" s="154"/>
      <c r="AF33" s="154"/>
      <c r="AG33" s="154"/>
      <c r="AH33" s="154"/>
      <c r="AI33" s="154"/>
      <c r="AJ33" s="154"/>
      <c r="AK33" s="154"/>
    </row>
    <row r="34" spans="1:37" ht="15.75" x14ac:dyDescent="0.25">
      <c r="A34" s="156"/>
      <c r="B34" s="183"/>
      <c r="C34" s="184"/>
      <c r="D34" s="315" t="str">
        <f>'TITLE PAGE'!B11</f>
        <v>Resource Zone Number:</v>
      </c>
      <c r="E34" s="149">
        <f>'TITLE PAGE'!D11</f>
        <v>1</v>
      </c>
      <c r="F34" s="184"/>
      <c r="G34" s="184"/>
      <c r="H34" s="184"/>
      <c r="I34" s="184"/>
      <c r="J34" s="184"/>
      <c r="K34" s="184"/>
      <c r="L34" s="184"/>
      <c r="M34" s="184"/>
      <c r="N34" s="184"/>
      <c r="O34" s="184"/>
      <c r="P34" s="154"/>
      <c r="Q34" s="154"/>
      <c r="R34" s="154"/>
      <c r="S34" s="154"/>
      <c r="T34" s="154"/>
      <c r="U34" s="154"/>
      <c r="V34" s="154"/>
      <c r="W34" s="154"/>
      <c r="X34" s="154"/>
      <c r="Y34" s="154"/>
      <c r="Z34" s="154"/>
      <c r="AA34" s="154"/>
      <c r="AB34" s="154"/>
      <c r="AC34" s="154"/>
      <c r="AD34" s="154"/>
      <c r="AE34" s="154"/>
      <c r="AF34" s="154"/>
      <c r="AG34" s="154"/>
      <c r="AH34" s="154"/>
      <c r="AI34" s="154"/>
      <c r="AJ34" s="154"/>
      <c r="AK34" s="154"/>
    </row>
    <row r="35" spans="1:37" ht="15.75" x14ac:dyDescent="0.25">
      <c r="A35" s="156"/>
      <c r="B35" s="183"/>
      <c r="C35" s="184"/>
      <c r="D35" s="315" t="str">
        <f>'TITLE PAGE'!B12</f>
        <v xml:space="preserve">Planning Scenario Name:                                                                     </v>
      </c>
      <c r="E35" s="148" t="str">
        <f>'TITLE PAGE'!D12</f>
        <v>Dry Year Annual Average</v>
      </c>
      <c r="F35" s="184"/>
      <c r="G35" s="184"/>
      <c r="H35" s="184"/>
      <c r="I35" s="184"/>
      <c r="J35" s="184"/>
      <c r="K35" s="184"/>
      <c r="L35" s="184"/>
      <c r="M35" s="184"/>
      <c r="N35" s="184"/>
      <c r="O35" s="184"/>
      <c r="P35" s="154"/>
      <c r="Q35" s="154"/>
      <c r="R35" s="154"/>
      <c r="S35" s="154"/>
      <c r="T35" s="154"/>
      <c r="U35" s="154"/>
      <c r="V35" s="154"/>
      <c r="W35" s="154"/>
      <c r="X35" s="154"/>
      <c r="Y35" s="154"/>
      <c r="Z35" s="154"/>
      <c r="AA35" s="154"/>
      <c r="AB35" s="154"/>
      <c r="AC35" s="154"/>
      <c r="AD35" s="154"/>
      <c r="AE35" s="154"/>
      <c r="AF35" s="154"/>
      <c r="AG35" s="154"/>
      <c r="AH35" s="154"/>
      <c r="AI35" s="154"/>
      <c r="AJ35" s="154"/>
      <c r="AK35" s="154"/>
    </row>
    <row r="36" spans="1:37" ht="15.75" x14ac:dyDescent="0.25">
      <c r="A36" s="156"/>
      <c r="B36" s="183"/>
      <c r="C36" s="184"/>
      <c r="D36" s="316" t="str">
        <f>'TITLE PAGE'!B13</f>
        <v xml:space="preserve">Chosen Level of Service:  </v>
      </c>
      <c r="E36" s="152" t="str">
        <f>'TITLE PAGE'!D13</f>
        <v>Company</v>
      </c>
      <c r="F36" s="184"/>
      <c r="G36" s="184"/>
      <c r="H36" s="184"/>
      <c r="I36" s="184"/>
      <c r="J36" s="184"/>
      <c r="K36" s="184"/>
      <c r="L36" s="184"/>
      <c r="M36" s="184"/>
      <c r="N36" s="184"/>
      <c r="O36" s="184"/>
      <c r="P36" s="154"/>
      <c r="Q36" s="154"/>
      <c r="R36" s="154"/>
      <c r="S36" s="154"/>
      <c r="T36" s="154"/>
      <c r="U36" s="154"/>
      <c r="V36" s="154"/>
      <c r="W36" s="154"/>
      <c r="X36" s="154"/>
      <c r="Y36" s="154"/>
      <c r="Z36" s="154"/>
      <c r="AA36" s="154"/>
      <c r="AB36" s="154"/>
      <c r="AC36" s="154"/>
      <c r="AD36" s="154"/>
      <c r="AE36" s="154"/>
      <c r="AF36" s="154"/>
      <c r="AG36" s="154"/>
      <c r="AH36" s="154"/>
      <c r="AI36" s="154"/>
      <c r="AJ36" s="154"/>
      <c r="AK36" s="154"/>
    </row>
  </sheetData>
  <mergeCells count="3">
    <mergeCell ref="B3:B12"/>
    <mergeCell ref="B13:B26"/>
    <mergeCell ref="B27:B28"/>
  </mergeCells>
  <pageMargins left="0.7" right="0.7" top="0.75" bottom="0.75"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2018-11-15T12:23:50Z</dcterms:modified>
</cp:coreProperties>
</file>